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3"/>
  </bookViews>
  <sheets>
    <sheet name="Zał.3 limity_21_08_2017" sheetId="1" r:id="rId1"/>
    <sheet name="Zał_Nr_4_roczne _21_08_17 " sheetId="2" r:id="rId2"/>
    <sheet name="Zał_5_UE_21_08_2017" sheetId="3" r:id="rId3"/>
    <sheet name="zał_6_poroz_21_08_2017" sheetId="4" r:id="rId4"/>
  </sheets>
  <definedNames>
    <definedName name="_xlnm.Print_Area" localSheetId="0">'Zał.3 limity_21_08_2017'!$A$1:$M$46</definedName>
    <definedName name="_xlnm.Print_Area" localSheetId="3">'zał_6_poroz_21_08_2017'!$A$1:$S$32</definedName>
    <definedName name="_xlnm.Print_Area" localSheetId="1">'Zał_Nr_4_roczne _21_08_17 '!$A$1:$K$33</definedName>
  </definedNames>
  <calcPr fullCalcOnLoad="1"/>
</workbook>
</file>

<file path=xl/sharedStrings.xml><?xml version="1.0" encoding="utf-8"?>
<sst xmlns="http://schemas.openxmlformats.org/spreadsheetml/2006/main" count="395" uniqueCount="192">
  <si>
    <t>Rady Gminy Solec-Zdrój</t>
  </si>
  <si>
    <t>w złotych</t>
  </si>
  <si>
    <t>Lp.</t>
  </si>
  <si>
    <t>Dział</t>
  </si>
  <si>
    <t>Rozdz.</t>
  </si>
  <si>
    <t>Nazwa przedsięwzięcia</t>
  </si>
  <si>
    <t>Łączne nakłady finansowe</t>
  </si>
  <si>
    <t>Planowane wydatki</t>
  </si>
  <si>
    <t>Jednostka org. realizująca zadanie lub koordynująca program</t>
  </si>
  <si>
    <t>w tym źródła finansowania</t>
  </si>
  <si>
    <t>dochody własne jst</t>
  </si>
  <si>
    <t>kredyty
i pożyczki</t>
  </si>
  <si>
    <t>w tym:</t>
  </si>
  <si>
    <t>dotacje i środki pochodzące z innych  źr.*</t>
  </si>
  <si>
    <t>środki wymienione
w art. 5 ust. 1 pkt 2 i 3 u.f.p.</t>
  </si>
  <si>
    <t>kredyty i pożyczki zaciągnięte na realizację zadania pod refundację wydatków</t>
  </si>
  <si>
    <t>1.</t>
  </si>
  <si>
    <t>Urząd Gminy</t>
  </si>
  <si>
    <t>2.</t>
  </si>
  <si>
    <t>3.</t>
  </si>
  <si>
    <t>wydatki majątkowe</t>
  </si>
  <si>
    <t>4.</t>
  </si>
  <si>
    <t>5.</t>
  </si>
  <si>
    <t>6.</t>
  </si>
  <si>
    <t>7.</t>
  </si>
  <si>
    <t>8.</t>
  </si>
  <si>
    <t>9.</t>
  </si>
  <si>
    <t>10.</t>
  </si>
  <si>
    <t>Ogółem</t>
  </si>
  <si>
    <t>x</t>
  </si>
  <si>
    <t>Załącznik Nr 3</t>
  </si>
  <si>
    <t>Nazwa zadania inwestycyjnego</t>
  </si>
  <si>
    <t>dotacje i środki pochodzące
z innych  źr.*</t>
  </si>
  <si>
    <t>L.p.</t>
  </si>
  <si>
    <t>Projekt</t>
  </si>
  <si>
    <t>Okres realizacji zadania</t>
  </si>
  <si>
    <t>Rozdział</t>
  </si>
  <si>
    <t>Przewidywane nakłady i źródła finansowania</t>
  </si>
  <si>
    <t>źródło</t>
  </si>
  <si>
    <t>kwota</t>
  </si>
  <si>
    <t>Wartość zadania:</t>
  </si>
  <si>
    <t>Wydatki majątkowe</t>
  </si>
  <si>
    <t>środki z budżetu j.s.t.</t>
  </si>
  <si>
    <t xml:space="preserve"> środki z budżetu krajowego</t>
  </si>
  <si>
    <t>Środki z U E oraz innych źródeł zagranicznych</t>
  </si>
  <si>
    <t>w tym: kredyty i pożyczki zaciągane na wydatki refundowane ze środków UE</t>
  </si>
  <si>
    <t>Program:   Szwajcarsko-Polski Program Współpracy</t>
  </si>
  <si>
    <t xml:space="preserve">Działanie: </t>
  </si>
  <si>
    <t xml:space="preserve">Projekt: Instalacja systemów energii odnawialnej na budynkach użyteczności publicznej oraz domach prywatnych w Gminach Powiatu Buskiego i Pińczowskiego </t>
  </si>
  <si>
    <t>Wydatki bieżące:</t>
  </si>
  <si>
    <t>Ogółem wydatki</t>
  </si>
  <si>
    <t>- środki z budżetu j.s.t.</t>
  </si>
  <si>
    <t>- środki z budżetu krajowego</t>
  </si>
  <si>
    <t>- środki z UE oraz innych źródeł zagranicznych</t>
  </si>
  <si>
    <t>Wydatki majątkowe:</t>
  </si>
  <si>
    <t>w  złotych</t>
  </si>
  <si>
    <t>Nazwa zadania</t>
  </si>
  <si>
    <t>§</t>
  </si>
  <si>
    <t>Dochody ogółem</t>
  </si>
  <si>
    <t>Wydatki ogółem</t>
  </si>
  <si>
    <t>z tego:</t>
  </si>
  <si>
    <t>Wydatki bieżące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</si>
  <si>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</si>
  <si>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</si>
  <si>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</si>
  <si>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</si>
  <si>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Wydatki na obsługę długu (odsetki)</t>
  </si>
  <si>
    <t>Wydatki
z tytułu poręczeń
i gwarancji</t>
  </si>
  <si>
    <t>inwestycje i zakupy inwestycyjne</t>
  </si>
  <si>
    <t>zakup i objęcie akcji i udziałów</t>
  </si>
  <si>
    <t>wniesienie wkadów do spółek prawa handlowego</t>
  </si>
  <si>
    <t>wynagrodzenia i składki od nich naliczane</t>
  </si>
  <si>
    <t>wydatki związane z realizacją statutowych zadań</t>
  </si>
  <si>
    <t>wydatki na programy finansowane z udziałem środków, o których mowa w art. 5 ust. 1 pkt 2 i 3</t>
  </si>
  <si>
    <t>I. Dochody i wydatki związane z realizacją zadań realizowanych wspólnie z innymi jednostkami samorządu terytorialnego</t>
  </si>
  <si>
    <t>II. Dochody i wydatki związane z realizacją zadań przejętych przez Gminę do realizacji w drodze umowy lub porozumienia</t>
  </si>
  <si>
    <t>8a</t>
  </si>
  <si>
    <t>7a</t>
  </si>
  <si>
    <t>III.Dochody i wydatki zwiazane z pomocą rzeczową lub finansową realizowaną  na podstawie porozumień między jst</t>
  </si>
  <si>
    <t>wydatki bieżące</t>
  </si>
  <si>
    <t>Program:    Regionalny Program Operacyjny Województwa Świętokrzyskiego na lata 2014 - 2020</t>
  </si>
  <si>
    <t>2015 - 2017</t>
  </si>
  <si>
    <t>2015 - 2018</t>
  </si>
  <si>
    <t>Priorytet: oś priorytetowa  3. Efektywna i zielona energia</t>
  </si>
  <si>
    <t>Projekt: Poprawa efektywnosci energetycznej budynków użytecznosci publicznej</t>
  </si>
  <si>
    <t>Zagospodarowanie przestrzeni publicznej wraz z małą infrastrukturą w m. Kików</t>
  </si>
  <si>
    <t>600</t>
  </si>
  <si>
    <t>60016</t>
  </si>
  <si>
    <t>926</t>
  </si>
  <si>
    <t>92695</t>
  </si>
  <si>
    <t>Zagospodarowanie terenu sportowo - rekreacyjnego w m. Magierów</t>
  </si>
  <si>
    <t xml:space="preserve">Priorytet:  </t>
  </si>
  <si>
    <t xml:space="preserve">Projekt:  „Ochrona bioróżnorodności obszarów cennych przyrodniczo poprzez utworzenie edukacyjnej ścieżki rowerowej łączącej gminy uzdrowiskowe Busko-Zdrój i Solec-Zdrój”
</t>
  </si>
  <si>
    <t xml:space="preserve">Program:  Regionalny Program Operacyjny Województwa Świętokrzyskiego na lata 2014-2020
</t>
  </si>
  <si>
    <t xml:space="preserve">Priorytet: Oś Priorytetowa 4. Dziedzictwo naturalne i kulturowe
 </t>
  </si>
  <si>
    <t xml:space="preserve">Działanie:  4.5 ochrona i wykorzystanie  obszarów cennych przyrodniczo
</t>
  </si>
  <si>
    <t>Priorytet:  Oś Priorytetowa 6. Rozwój miast</t>
  </si>
  <si>
    <t xml:space="preserve">Działanie:  Działanie 6.5 Rewitalizacja obszarów miejskich i wiejskich
</t>
  </si>
  <si>
    <t>Działanie 3.3 Poprawa efektywności energetycznej z wykorzystaniem odnawialnych źródeł energii w sektorze publicznym i mieszkaniowym.</t>
  </si>
  <si>
    <t xml:space="preserve">Działanie:  Działanie 4.4 Zachowanie  dziedzictwa kulturowego i naturalnego
</t>
  </si>
  <si>
    <t xml:space="preserve">Program:  Regionalny Program Operacyjny Województwa Świętokrzyskiego na lata 2014-2020
</t>
  </si>
  <si>
    <t xml:space="preserve">Priorytet inwestycyjny: Priorytet 2 Środowisko i Infrastruktura Szwajcarsko-Polskiego Programu Współpracy w obszarze tematycznym  Odbudowa, remont, przebudowa i rozbudowa podstawowej infrastruktury oraz poprawa stanu srodowiska
</t>
  </si>
  <si>
    <t>2016 -2018</t>
  </si>
  <si>
    <t>2016 - 2018</t>
  </si>
  <si>
    <t>2015 - 2020</t>
  </si>
  <si>
    <t xml:space="preserve">Projekt:  Poszerzenie oferty kulturalnej na terenie gminy Solec-Zdrój skierowanej do mieszkańców, turystów oraz kuracjuszy  </t>
  </si>
  <si>
    <t>Załącznik Nr 5</t>
  </si>
  <si>
    <t>rok budżetowy 2017 (8+9+10+11)</t>
  </si>
  <si>
    <t>Wydatki w roku budżetowym 2017</t>
  </si>
  <si>
    <t>11.</t>
  </si>
  <si>
    <t>2015 - 2021</t>
  </si>
  <si>
    <t>Działanie:</t>
  </si>
  <si>
    <t xml:space="preserve"> środki z UE oraz innych źródeł zagranicznych</t>
  </si>
  <si>
    <t>Priorytet: 2. Środowisko i infrastruktura Szwajcarsko-Polskiego Programu Współpracy w obszarze tematycznym Odbudowa, remont, przebudowa i rozbudowa podstawowej infrastruktury oraz poprawa stanu środowiska</t>
  </si>
  <si>
    <t>Działanie: 4.3. Gospodarka wodno-ściekowa</t>
  </si>
  <si>
    <t xml:space="preserve">Program:  Program Rozwoju Obszarów Wiejskich na lata 2014-2020
</t>
  </si>
  <si>
    <t xml:space="preserve">Priorytet: 6. Włączenie społeczne, redukcja ubóstwa i promowanie rozwoju gospodarczego na obszarach wiejskich
 </t>
  </si>
  <si>
    <t xml:space="preserve">Działanie: Podstawowe usługi i odnowa wsi na obszarach wiejskich
</t>
  </si>
  <si>
    <t xml:space="preserve">Projekt: Modernizacja oświetlenia ulicznego na terenie gminy Solec-Zdrój - ograniczenie zużycia energii elektrycznej
</t>
  </si>
  <si>
    <t xml:space="preserve">Projekt: Rewitalizacja przestrzeni publicznej miejscowości Solec-Zdrój   </t>
  </si>
  <si>
    <t xml:space="preserve">Priorytet:Uporządkowanie gospodarki wodno-ściekowej na terenie Gminy Solec-Zdrój  
 </t>
  </si>
  <si>
    <t xml:space="preserve">Projekt: Budowa instalacji odwadniania i kompostowania osadów ściekowych na oczyszczalniach ścieków w Gminie Solec-Zdrój  </t>
  </si>
  <si>
    <t xml:space="preserve">Projekt: Rozbudowa systemu wodno-kanalizacynego Gminy Solec-Zdrój </t>
  </si>
  <si>
    <t>4a</t>
  </si>
  <si>
    <t>2015-2021</t>
  </si>
  <si>
    <t>2016-2018</t>
  </si>
  <si>
    <t>2015-2018</t>
  </si>
  <si>
    <t>2015-2017</t>
  </si>
  <si>
    <t>2015-2020</t>
  </si>
  <si>
    <t xml:space="preserve">Rewitalizacja przestrzeni publicznej miejscowości Solec-Zdrój   </t>
  </si>
  <si>
    <t xml:space="preserve">Ochrona bioróżnorodności obszarów cennych przyrodniczo poprzez utworzenie edukacyjnej ścieżki rowerowej łączącej gminy uzdrowiskowe Busko-Zdrój i Solec-Zdrój </t>
  </si>
  <si>
    <t xml:space="preserve">Instalacja systemów energii odnawialnej na budynkach użyteczności publicznej oraz domach prywatnych w gminach powiatu buskiego i pińczowskiego  </t>
  </si>
  <si>
    <t xml:space="preserve">Poszerzenie oferty kulturalnej na terenie gminy Solec-Zdrój skierowanej do mieszkańców, turystów oraz kuracjuszy   </t>
  </si>
  <si>
    <t xml:space="preserve">Budowa instalacji odwadniania i kompostowania osadów ściekowych na oczyszczalniach ścieków w Gminie Solec-Zdrój  </t>
  </si>
  <si>
    <t xml:space="preserve">Rozbudowa systemu wodno - kanalizacyjnego Gminy Solec-Zdrój  </t>
  </si>
  <si>
    <t xml:space="preserve">Modernizacja oświetlenia ulicznego na terenie gminy Solec-Zdrój - ograniczenie zużycia energii elektrycznej  </t>
  </si>
  <si>
    <t xml:space="preserve">Poprawa efektywności energetycznej budynków użyteczności publicznej </t>
  </si>
  <si>
    <t xml:space="preserve">Uporządkowanie gospodarki wodno-ściekowej na terenie Gminy Solec-Zdrój  </t>
  </si>
  <si>
    <t>GOPS</t>
  </si>
  <si>
    <t>12.</t>
  </si>
  <si>
    <t>Limity wydatków na wieloletnie przedsięwzięcia planowane do poniesienia w 2017 roku</t>
  </si>
  <si>
    <t>rok budżetowy 2017 (7+8+9+10)</t>
  </si>
  <si>
    <t>Zadania inwestycyjne roczne w 2017 r.</t>
  </si>
  <si>
    <t>Dochody i wydatki związane z realizacją zadań realizowanych na podstawie porozumień (umów) między jednostkami samorządu terytorialnego w 2017 r.</t>
  </si>
  <si>
    <t>Wydatki na programy i projekty realizowane ze środków pochodzących z budżetu Unii Europejskiej oraz innych źródeł zagranicznych, niepodlegających zwrotowi na  2017 rok</t>
  </si>
  <si>
    <t>Przebudowa dróg powiatowych w ilości  7464 m:Nr 0103T Stopnica-Solec-Zdrój-Zielonki-Błotnowola związana z budowa ścieżki rowerowej od km 9+644 do km 11+053 długoś ci 1409 m odcinek Solec-Zdrój-Zielonki - dotacja</t>
  </si>
  <si>
    <t>2009-2017</t>
  </si>
  <si>
    <t>2016-2019</t>
  </si>
  <si>
    <t xml:space="preserve">Przebudowa dróg powiatowych w ilości  7464 m: Nr 0103T Stopnica-Solec-Zdrój-Zielonki-Błotnowola związana z budowa ścieżki rowerowej od km 9+644 do km 11+053 długości 1409 m odcinek Solec-Zdrój-Zielonki </t>
  </si>
  <si>
    <t>Zakup kosiarki bijakowej tylnio-bocznej</t>
  </si>
  <si>
    <t>Budowa i wyposażenie placu zabaw w m. Kolonia Zagajów</t>
  </si>
  <si>
    <t>Plac zabaw w m. Zagaje Kikowskie</t>
  </si>
  <si>
    <t xml:space="preserve">Zagospodarowanie przestrzeni publicznej  w m. Zagajów </t>
  </si>
  <si>
    <t>Zagospodarowanie terenu przy świetlicy w m. Piasek Mały</t>
  </si>
  <si>
    <t>Modernizacja sieci wodociągowej w Solcu-Zdroju na ul. Leśnej</t>
  </si>
  <si>
    <t>13.</t>
  </si>
  <si>
    <t>15.</t>
  </si>
  <si>
    <t>Zakup pomp do ścieków</t>
  </si>
  <si>
    <t>Modernizacja modułu oczyszczania ścieków pokąpielowych</t>
  </si>
  <si>
    <t>Załącznik Nr 4</t>
  </si>
  <si>
    <t>Załącznik Nr 6</t>
  </si>
  <si>
    <t>Zakup przystanku autobusowego w m. Zielonki</t>
  </si>
  <si>
    <t>Kanalizacja  Solec-Zdrój - Zielonki</t>
  </si>
  <si>
    <t>Projekt: Dobry zawód - lepsze życie</t>
  </si>
  <si>
    <t>2016-2017</t>
  </si>
  <si>
    <t>2016 -2019</t>
  </si>
  <si>
    <t>Dobry zawód - lepsze życie</t>
  </si>
  <si>
    <t>Jednostka organizacyjna realizująca zadanie lub koordynująca program</t>
  </si>
  <si>
    <t>Zakup aparatu USG z głowicą endowaginalną do poradni ginekologicznej</t>
  </si>
  <si>
    <t>60017</t>
  </si>
  <si>
    <t>Modernizacja drogi dojazdowej do gruntów rolnych dz.nr ew. 143,198,200 w m. Zagajów - wykonanie nawierzchni tłuczniowej dł 0,482km</t>
  </si>
  <si>
    <t>Wykup sieci wodociągowej w Solcu-Zdroju na odcinku 700 mb - droga do zalewu nr 384038T</t>
  </si>
  <si>
    <t>Wykup sieci wodociągowej w Zborowie</t>
  </si>
  <si>
    <t>Budowa oświetlenia ulicznego w m. Ludwinów</t>
  </si>
  <si>
    <t>921</t>
  </si>
  <si>
    <t>92109</t>
  </si>
  <si>
    <t>16.</t>
  </si>
  <si>
    <t>14.</t>
  </si>
  <si>
    <t>17.</t>
  </si>
  <si>
    <t>18.</t>
  </si>
  <si>
    <t>92195</t>
  </si>
  <si>
    <t>Zakup regionalnych stoisk drewnianych na organizowanie imprez kulturalnych w ramach konkursu "Odnowa Wsi Świętokrzyskiej" na 2017 rok</t>
  </si>
  <si>
    <t>z dnia 21 sierpnia  2017 roku</t>
  </si>
  <si>
    <t>z dnia  21 sierpnia 2017 roku</t>
  </si>
  <si>
    <t xml:space="preserve">Podniesienie jakości obsługi mieszkańców, poprzez wdrożenie innowacyjnych rozwiązań wpływajacych na poprawę efektywności i dostępności e-usług - opracowanie studium wykonalności  </t>
  </si>
  <si>
    <t>2017-2020</t>
  </si>
  <si>
    <t>z dnia 21 sierpnia 2017 roku</t>
  </si>
  <si>
    <t>2017 - 2020</t>
  </si>
  <si>
    <t>Projekt: Podniesienie jakości obsługi mieszkańców, poprzez wdrożenie innowacyjnych rozwiązań wpływajacych na poprawę efektywności i dostępności e-usług</t>
  </si>
  <si>
    <t xml:space="preserve">Działanie: 7.1."Rozwój e-społeczeństwa"
</t>
  </si>
  <si>
    <t xml:space="preserve">Priorytet: VII. Sprawne usługi publiczne
 </t>
  </si>
  <si>
    <t>do uchwały Nr XXXIII/191/2017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</si>
</sst>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00"/>
    <numFmt numFmtId="173" formatCode="00000"/>
    <numFmt numFmtId="174" formatCode="0000"/>
  </numFmts>
  <fonts count="3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sz val="8"/>
      <name val="Arial CE"/>
      <family val="0"/>
    </font>
    <font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8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sz val="20"/>
      <color indexed="8"/>
      <name val="Times New Roman"/>
      <family val="1"/>
    </font>
    <font>
      <b/>
      <sz val="20"/>
      <name val="Times New Roman"/>
      <family val="1"/>
    </font>
    <font>
      <sz val="10"/>
      <color indexed="8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17" fillId="3" borderId="1" applyNumberFormat="0" applyAlignment="0" applyProtection="0"/>
    <xf numFmtId="0" fontId="18" fillId="9" borderId="2" applyNumberFormat="0" applyAlignment="0" applyProtection="0"/>
    <xf numFmtId="0" fontId="19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14" borderId="4" applyNumberFormat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0" fillId="0" borderId="0">
      <alignment/>
      <protection/>
    </xf>
    <xf numFmtId="0" fontId="27" fillId="9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250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6" fillId="18" borderId="10" xfId="0" applyFont="1" applyFill="1" applyBorder="1" applyAlignment="1">
      <alignment horizontal="center" vertical="center" wrapText="1"/>
    </xf>
    <xf numFmtId="0" fontId="6" fillId="18" borderId="12" xfId="0" applyFont="1" applyFill="1" applyBorder="1" applyAlignment="1">
      <alignment horizontal="center" vertical="center" wrapText="1"/>
    </xf>
    <xf numFmtId="0" fontId="6" fillId="18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wrapText="1"/>
    </xf>
    <xf numFmtId="4" fontId="3" fillId="0" borderId="14" xfId="0" applyNumberFormat="1" applyFont="1" applyBorder="1" applyAlignment="1">
      <alignment wrapText="1"/>
    </xf>
    <xf numFmtId="4" fontId="3" fillId="0" borderId="14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4" fontId="3" fillId="0" borderId="13" xfId="0" applyNumberFormat="1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8" fillId="18" borderId="12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4" fontId="9" fillId="0" borderId="10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wrapText="1"/>
    </xf>
    <xf numFmtId="4" fontId="3" fillId="0" borderId="11" xfId="0" applyNumberFormat="1" applyFont="1" applyBorder="1" applyAlignment="1">
      <alignment/>
    </xf>
    <xf numFmtId="0" fontId="10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11" fillId="18" borderId="12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 wrapText="1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9" fillId="0" borderId="16" xfId="0" applyFont="1" applyBorder="1" applyAlignment="1">
      <alignment wrapText="1"/>
    </xf>
    <xf numFmtId="4" fontId="9" fillId="0" borderId="10" xfId="0" applyNumberFormat="1" applyFont="1" applyBorder="1" applyAlignment="1">
      <alignment horizontal="right" vertical="center" wrapText="1"/>
    </xf>
    <xf numFmtId="4" fontId="0" fillId="0" borderId="0" xfId="0" applyNumberFormat="1" applyAlignment="1">
      <alignment/>
    </xf>
    <xf numFmtId="0" fontId="13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9" fillId="0" borderId="11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wrapText="1"/>
    </xf>
    <xf numFmtId="0" fontId="3" fillId="0" borderId="17" xfId="0" applyFont="1" applyBorder="1" applyAlignment="1">
      <alignment vertical="center" wrapText="1"/>
    </xf>
    <xf numFmtId="172" fontId="3" fillId="0" borderId="10" xfId="0" applyNumberFormat="1" applyFont="1" applyBorder="1" applyAlignment="1">
      <alignment wrapText="1"/>
    </xf>
    <xf numFmtId="173" fontId="3" fillId="0" borderId="10" xfId="0" applyNumberFormat="1" applyFont="1" applyBorder="1" applyAlignment="1">
      <alignment wrapText="1"/>
    </xf>
    <xf numFmtId="49" fontId="9" fillId="0" borderId="14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right" vertical="top" wrapText="1"/>
    </xf>
    <xf numFmtId="4" fontId="5" fillId="0" borderId="0" xfId="0" applyNumberFormat="1" applyFont="1" applyBorder="1" applyAlignment="1">
      <alignment horizontal="right" vertical="top" wrapText="1"/>
    </xf>
    <xf numFmtId="0" fontId="9" fillId="0" borderId="1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4" fontId="9" fillId="0" borderId="10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5" fillId="0" borderId="19" xfId="0" applyNumberFormat="1" applyFont="1" applyBorder="1" applyAlignment="1">
      <alignment vertical="center" wrapText="1"/>
    </xf>
    <xf numFmtId="4" fontId="35" fillId="0" borderId="20" xfId="0" applyNumberFormat="1" applyFont="1" applyBorder="1" applyAlignment="1">
      <alignment vertical="center"/>
    </xf>
    <xf numFmtId="4" fontId="35" fillId="0" borderId="20" xfId="0" applyNumberFormat="1" applyFont="1" applyBorder="1" applyAlignment="1">
      <alignment vertical="center" wrapText="1"/>
    </xf>
    <xf numFmtId="0" fontId="35" fillId="0" borderId="21" xfId="0" applyFont="1" applyBorder="1" applyAlignment="1">
      <alignment vertical="center" wrapText="1"/>
    </xf>
    <xf numFmtId="4" fontId="35" fillId="0" borderId="22" xfId="0" applyNumberFormat="1" applyFont="1" applyBorder="1" applyAlignment="1">
      <alignment vertical="center"/>
    </xf>
    <xf numFmtId="4" fontId="35" fillId="0" borderId="22" xfId="0" applyNumberFormat="1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4" fontId="35" fillId="0" borderId="23" xfId="0" applyNumberFormat="1" applyFont="1" applyBorder="1" applyAlignment="1">
      <alignment horizontal="center" vertical="center"/>
    </xf>
    <xf numFmtId="4" fontId="35" fillId="0" borderId="23" xfId="0" applyNumberFormat="1" applyFont="1" applyBorder="1" applyAlignment="1">
      <alignment horizontal="center" vertical="center" wrapText="1"/>
    </xf>
    <xf numFmtId="4" fontId="35" fillId="0" borderId="17" xfId="0" applyNumberFormat="1" applyFont="1" applyBorder="1" applyAlignment="1">
      <alignment vertical="center"/>
    </xf>
    <xf numFmtId="0" fontId="35" fillId="0" borderId="15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4" fontId="35" fillId="0" borderId="10" xfId="0" applyNumberFormat="1" applyFont="1" applyBorder="1" applyAlignment="1">
      <alignment vertical="center"/>
    </xf>
    <xf numFmtId="4" fontId="35" fillId="0" borderId="11" xfId="0" applyNumberFormat="1" applyFont="1" applyBorder="1" applyAlignment="1">
      <alignment vertical="center"/>
    </xf>
    <xf numFmtId="4" fontId="35" fillId="0" borderId="10" xfId="0" applyNumberFormat="1" applyFont="1" applyBorder="1" applyAlignment="1">
      <alignment vertical="center" wrapText="1"/>
    </xf>
    <xf numFmtId="4" fontId="35" fillId="0" borderId="25" xfId="0" applyNumberFormat="1" applyFont="1" applyBorder="1" applyAlignment="1">
      <alignment vertical="center"/>
    </xf>
    <xf numFmtId="4" fontId="35" fillId="0" borderId="25" xfId="0" applyNumberFormat="1" applyFont="1" applyBorder="1" applyAlignment="1">
      <alignment vertical="center" wrapText="1"/>
    </xf>
    <xf numFmtId="0" fontId="35" fillId="0" borderId="26" xfId="0" applyFont="1" applyBorder="1" applyAlignment="1">
      <alignment vertical="center" wrapText="1"/>
    </xf>
    <xf numFmtId="4" fontId="35" fillId="0" borderId="20" xfId="0" applyNumberFormat="1" applyFont="1" applyBorder="1" applyAlignment="1">
      <alignment horizontal="right" vertical="center"/>
    </xf>
    <xf numFmtId="0" fontId="35" fillId="0" borderId="27" xfId="0" applyFont="1" applyBorder="1" applyAlignment="1">
      <alignment vertical="center" wrapText="1"/>
    </xf>
    <xf numFmtId="4" fontId="35" fillId="0" borderId="10" xfId="0" applyNumberFormat="1" applyFont="1" applyBorder="1" applyAlignment="1">
      <alignment horizontal="right" vertical="center"/>
    </xf>
    <xf numFmtId="4" fontId="35" fillId="0" borderId="17" xfId="0" applyNumberFormat="1" applyFont="1" applyBorder="1" applyAlignment="1">
      <alignment vertical="center" wrapText="1"/>
    </xf>
    <xf numFmtId="0" fontId="35" fillId="0" borderId="0" xfId="0" applyFont="1" applyBorder="1" applyAlignment="1">
      <alignment vertical="center" wrapText="1"/>
    </xf>
    <xf numFmtId="4" fontId="35" fillId="0" borderId="28" xfId="0" applyNumberFormat="1" applyFont="1" applyBorder="1" applyAlignment="1">
      <alignment vertical="center"/>
    </xf>
    <xf numFmtId="0" fontId="36" fillId="19" borderId="29" xfId="0" applyFont="1" applyBorder="1" applyAlignment="1">
      <alignment horizontal="left" vertical="center" wrapText="1" shrinkToFit="1"/>
    </xf>
    <xf numFmtId="4" fontId="35" fillId="0" borderId="23" xfId="0" applyNumberFormat="1" applyFont="1" applyBorder="1" applyAlignment="1">
      <alignment vertical="center"/>
    </xf>
    <xf numFmtId="4" fontId="35" fillId="0" borderId="23" xfId="0" applyNumberFormat="1" applyFont="1" applyBorder="1" applyAlignment="1">
      <alignment vertical="center" wrapText="1"/>
    </xf>
    <xf numFmtId="0" fontId="35" fillId="0" borderId="30" xfId="0" applyFont="1" applyBorder="1" applyAlignment="1">
      <alignment horizontal="left" vertical="center" wrapText="1"/>
    </xf>
    <xf numFmtId="0" fontId="35" fillId="0" borderId="26" xfId="0" applyFont="1" applyBorder="1" applyAlignment="1">
      <alignment horizontal="left" vertical="center" wrapText="1"/>
    </xf>
    <xf numFmtId="0" fontId="35" fillId="0" borderId="17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top" wrapText="1"/>
    </xf>
    <xf numFmtId="17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/>
    </xf>
    <xf numFmtId="0" fontId="3" fillId="0" borderId="14" xfId="0" applyFont="1" applyBorder="1" applyAlignment="1">
      <alignment vertical="top" wrapText="1"/>
    </xf>
    <xf numFmtId="0" fontId="3" fillId="0" borderId="14" xfId="0" applyFont="1" applyBorder="1" applyAlignment="1">
      <alignment wrapText="1"/>
    </xf>
    <xf numFmtId="4" fontId="3" fillId="0" borderId="10" xfId="0" applyNumberFormat="1" applyFont="1" applyBorder="1" applyAlignment="1">
      <alignment horizontal="left" vertical="top" wrapText="1"/>
    </xf>
    <xf numFmtId="0" fontId="6" fillId="0" borderId="17" xfId="0" applyFont="1" applyBorder="1" applyAlignment="1">
      <alignment/>
    </xf>
    <xf numFmtId="0" fontId="6" fillId="0" borderId="17" xfId="0" applyFont="1" applyBorder="1" applyAlignment="1">
      <alignment wrapText="1"/>
    </xf>
    <xf numFmtId="0" fontId="6" fillId="0" borderId="17" xfId="0" applyFont="1" applyBorder="1" applyAlignment="1">
      <alignment vertical="top" wrapText="1"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wrapText="1"/>
    </xf>
    <xf numFmtId="0" fontId="3" fillId="0" borderId="17" xfId="0" applyFont="1" applyBorder="1" applyAlignment="1">
      <alignment vertical="top" wrapText="1"/>
    </xf>
    <xf numFmtId="0" fontId="3" fillId="0" borderId="17" xfId="0" applyFont="1" applyBorder="1" applyAlignment="1">
      <alignment vertical="top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vertical="top"/>
    </xf>
    <xf numFmtId="173" fontId="3" fillId="0" borderId="10" xfId="0" applyNumberFormat="1" applyFont="1" applyBorder="1" applyAlignment="1">
      <alignment vertical="center" wrapText="1"/>
    </xf>
    <xf numFmtId="4" fontId="35" fillId="0" borderId="22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right" wrapText="1"/>
    </xf>
    <xf numFmtId="4" fontId="9" fillId="0" borderId="10" xfId="0" applyNumberFormat="1" applyFont="1" applyBorder="1" applyAlignment="1">
      <alignment horizontal="center" vertical="top" wrapText="1"/>
    </xf>
    <xf numFmtId="4" fontId="9" fillId="0" borderId="10" xfId="0" applyNumberFormat="1" applyFont="1" applyBorder="1" applyAlignment="1">
      <alignment horizontal="left" vertical="top" wrapText="1"/>
    </xf>
    <xf numFmtId="0" fontId="37" fillId="0" borderId="17" xfId="0" applyFont="1" applyBorder="1" applyAlignment="1">
      <alignment vertical="top" wrapText="1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3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9" fillId="0" borderId="14" xfId="0" applyFont="1" applyBorder="1" applyAlignment="1">
      <alignment horizontal="center" vertical="center"/>
    </xf>
    <xf numFmtId="0" fontId="38" fillId="0" borderId="0" xfId="52" applyFont="1" applyAlignment="1">
      <alignment vertical="top" wrapText="1"/>
      <protection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vertical="center" wrapText="1"/>
    </xf>
    <xf numFmtId="173" fontId="3" fillId="0" borderId="10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vertical="center"/>
    </xf>
    <xf numFmtId="49" fontId="9" fillId="0" borderId="17" xfId="0" applyNumberFormat="1" applyFont="1" applyBorder="1" applyAlignment="1">
      <alignment vertical="center"/>
    </xf>
    <xf numFmtId="0" fontId="35" fillId="0" borderId="17" xfId="0" applyFont="1" applyBorder="1" applyAlignment="1">
      <alignment horizontal="center" vertical="top"/>
    </xf>
    <xf numFmtId="4" fontId="35" fillId="0" borderId="14" xfId="0" applyNumberFormat="1" applyFont="1" applyBorder="1" applyAlignment="1">
      <alignment vertical="top"/>
    </xf>
    <xf numFmtId="4" fontId="35" fillId="0" borderId="14" xfId="0" applyNumberFormat="1" applyFont="1" applyBorder="1" applyAlignment="1">
      <alignment vertical="top" wrapText="1"/>
    </xf>
    <xf numFmtId="4" fontId="35" fillId="0" borderId="10" xfId="0" applyNumberFormat="1" applyFont="1" applyBorder="1" applyAlignment="1">
      <alignment vertical="top"/>
    </xf>
    <xf numFmtId="4" fontId="35" fillId="0" borderId="10" xfId="0" applyNumberFormat="1" applyFont="1" applyBorder="1" applyAlignment="1">
      <alignment vertical="top" wrapText="1"/>
    </xf>
    <xf numFmtId="0" fontId="35" fillId="0" borderId="27" xfId="0" applyFont="1" applyBorder="1" applyAlignment="1">
      <alignment vertical="top" wrapText="1"/>
    </xf>
    <xf numFmtId="4" fontId="35" fillId="0" borderId="28" xfId="0" applyNumberFormat="1" applyFont="1" applyBorder="1" applyAlignment="1">
      <alignment vertical="top"/>
    </xf>
    <xf numFmtId="0" fontId="0" fillId="0" borderId="0" xfId="0" applyAlignment="1">
      <alignment horizontal="left"/>
    </xf>
    <xf numFmtId="0" fontId="35" fillId="0" borderId="33" xfId="0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Border="1" applyAlignment="1">
      <alignment horizontal="center" vertical="center" wrapText="1"/>
    </xf>
    <xf numFmtId="0" fontId="11" fillId="18" borderId="12" xfId="0" applyFont="1" applyFill="1" applyBorder="1" applyAlignment="1">
      <alignment horizontal="center" vertical="center" wrapText="1"/>
    </xf>
    <xf numFmtId="0" fontId="33" fillId="18" borderId="10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34" fillId="18" borderId="10" xfId="0" applyFont="1" applyFill="1" applyBorder="1" applyAlignment="1">
      <alignment horizontal="center" vertical="center" wrapText="1"/>
    </xf>
    <xf numFmtId="0" fontId="11" fillId="18" borderId="32" xfId="0" applyFont="1" applyFill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/>
    </xf>
    <xf numFmtId="0" fontId="35" fillId="0" borderId="28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5" fillId="0" borderId="23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1" fillId="18" borderId="10" xfId="0" applyFont="1" applyFill="1" applyBorder="1" applyAlignment="1">
      <alignment horizontal="center" vertical="center" wrapText="1"/>
    </xf>
    <xf numFmtId="0" fontId="11" fillId="18" borderId="30" xfId="0" applyFont="1" applyFill="1" applyBorder="1" applyAlignment="1">
      <alignment horizontal="center" vertical="center" wrapText="1"/>
    </xf>
    <xf numFmtId="0" fontId="11" fillId="18" borderId="14" xfId="0" applyFont="1" applyFill="1" applyBorder="1" applyAlignment="1">
      <alignment horizontal="center" vertical="center" wrapText="1"/>
    </xf>
    <xf numFmtId="0" fontId="11" fillId="18" borderId="17" xfId="0" applyFont="1" applyFill="1" applyBorder="1" applyAlignment="1">
      <alignment horizontal="center" vertical="center" wrapText="1"/>
    </xf>
    <xf numFmtId="0" fontId="11" fillId="18" borderId="11" xfId="0" applyFont="1" applyFill="1" applyBorder="1" applyAlignment="1">
      <alignment horizontal="center" vertical="center" wrapText="1"/>
    </xf>
    <xf numFmtId="0" fontId="35" fillId="0" borderId="23" xfId="0" applyNumberFormat="1" applyFont="1" applyBorder="1" applyAlignment="1">
      <alignment horizontal="center" vertical="center" wrapText="1"/>
    </xf>
    <xf numFmtId="0" fontId="35" fillId="0" borderId="28" xfId="0" applyNumberFormat="1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/>
    </xf>
    <xf numFmtId="0" fontId="37" fillId="0" borderId="27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 wrapText="1"/>
    </xf>
    <xf numFmtId="0" fontId="35" fillId="0" borderId="32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6" fillId="19" borderId="23" xfId="0" applyFont="1" applyBorder="1" applyAlignment="1">
      <alignment horizontal="center" vertical="center" wrapText="1" shrinkToFit="1"/>
    </xf>
    <xf numFmtId="0" fontId="36" fillId="19" borderId="28" xfId="0" applyFont="1" applyBorder="1" applyAlignment="1">
      <alignment horizontal="center" vertical="center" wrapText="1" shrinkToFit="1"/>
    </xf>
    <xf numFmtId="0" fontId="10" fillId="0" borderId="35" xfId="0" applyFont="1" applyBorder="1" applyAlignment="1">
      <alignment horizontal="left" vertical="top" wrapText="1"/>
    </xf>
    <xf numFmtId="0" fontId="11" fillId="0" borderId="35" xfId="0" applyFont="1" applyBorder="1" applyAlignment="1">
      <alignment horizontal="center" vertical="top" wrapText="1"/>
    </xf>
    <xf numFmtId="0" fontId="35" fillId="0" borderId="29" xfId="0" applyFont="1" applyBorder="1" applyAlignment="1">
      <alignment horizontal="center" vertical="center" wrapText="1"/>
    </xf>
    <xf numFmtId="0" fontId="35" fillId="0" borderId="36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35" fillId="0" borderId="23" xfId="0" applyFont="1" applyBorder="1" applyAlignment="1">
      <alignment horizontal="center" vertical="top"/>
    </xf>
    <xf numFmtId="0" fontId="35" fillId="0" borderId="17" xfId="0" applyFont="1" applyBorder="1" applyAlignment="1">
      <alignment horizontal="center" vertical="top"/>
    </xf>
    <xf numFmtId="0" fontId="35" fillId="0" borderId="28" xfId="0" applyFont="1" applyBorder="1" applyAlignment="1">
      <alignment horizontal="center" vertical="top"/>
    </xf>
    <xf numFmtId="0" fontId="35" fillId="0" borderId="23" xfId="0" applyFont="1" applyBorder="1" applyAlignment="1">
      <alignment horizontal="left" vertical="top" wrapText="1"/>
    </xf>
    <xf numFmtId="0" fontId="35" fillId="0" borderId="11" xfId="0" applyFont="1" applyBorder="1" applyAlignment="1">
      <alignment horizontal="left" vertical="top" wrapText="1"/>
    </xf>
    <xf numFmtId="0" fontId="36" fillId="19" borderId="23" xfId="0" applyFont="1" applyBorder="1" applyAlignment="1">
      <alignment horizontal="center" vertical="top" wrapText="1" shrinkToFit="1"/>
    </xf>
    <xf numFmtId="0" fontId="36" fillId="19" borderId="17" xfId="0" applyFont="1" applyBorder="1" applyAlignment="1">
      <alignment horizontal="center" vertical="top" wrapText="1" shrinkToFit="1"/>
    </xf>
    <xf numFmtId="0" fontId="36" fillId="19" borderId="28" xfId="0" applyFont="1" applyBorder="1" applyAlignment="1">
      <alignment horizontal="center" vertical="top" wrapText="1" shrinkToFit="1"/>
    </xf>
    <xf numFmtId="0" fontId="10" fillId="0" borderId="17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top"/>
    </xf>
    <xf numFmtId="0" fontId="8" fillId="18" borderId="10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18" borderId="10" xfId="0" applyFont="1" applyFill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37" xfId="0" applyNumberFormat="1" applyFont="1" applyBorder="1" applyAlignment="1">
      <alignment horizontal="center" vertical="center"/>
    </xf>
    <xf numFmtId="49" fontId="9" fillId="0" borderId="31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8" fillId="18" borderId="3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173" fontId="3" fillId="0" borderId="10" xfId="0" applyNumberFormat="1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wrapText="1"/>
    </xf>
    <xf numFmtId="172" fontId="3" fillId="0" borderId="10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center" wrapText="1"/>
    </xf>
    <xf numFmtId="173" fontId="3" fillId="0" borderId="14" xfId="0" applyNumberFormat="1" applyFont="1" applyBorder="1" applyAlignment="1">
      <alignment horizontal="center" vertical="center" wrapText="1"/>
    </xf>
    <xf numFmtId="173" fontId="3" fillId="0" borderId="17" xfId="0" applyNumberFormat="1" applyFont="1" applyBorder="1" applyAlignment="1">
      <alignment horizontal="center" vertical="center" wrapText="1"/>
    </xf>
    <xf numFmtId="173" fontId="3" fillId="0" borderId="11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6" fillId="18" borderId="30" xfId="0" applyFont="1" applyFill="1" applyBorder="1" applyAlignment="1">
      <alignment horizontal="center" vertical="center" wrapText="1"/>
    </xf>
    <xf numFmtId="0" fontId="6" fillId="18" borderId="10" xfId="0" applyFont="1" applyFill="1" applyBorder="1" applyAlignment="1">
      <alignment horizontal="center" vertical="center" wrapText="1"/>
    </xf>
    <xf numFmtId="0" fontId="7" fillId="0" borderId="39" xfId="0" applyFont="1" applyBorder="1" applyAlignment="1">
      <alignment horizontal="center"/>
    </xf>
    <xf numFmtId="0" fontId="3" fillId="0" borderId="30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30" xfId="0" applyFont="1" applyBorder="1" applyAlignment="1">
      <alignment horizontal="left" wrapText="1"/>
    </xf>
    <xf numFmtId="0" fontId="3" fillId="0" borderId="32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30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18" borderId="10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ł 5 U.E.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view="pageBreakPreview" zoomScaleSheetLayoutView="100" workbookViewId="0" topLeftCell="E1">
      <selection activeCell="K2" sqref="K2:N2"/>
    </sheetView>
  </sheetViews>
  <sheetFormatPr defaultColWidth="9.00390625" defaultRowHeight="12.75"/>
  <cols>
    <col min="1" max="1" width="6.875" style="0" customWidth="1"/>
    <col min="2" max="2" width="9.00390625" style="0" customWidth="1"/>
    <col min="3" max="3" width="11.375" style="0" customWidth="1"/>
    <col min="4" max="4" width="143.125" style="0" customWidth="1"/>
    <col min="5" max="5" width="15.00390625" style="0" customWidth="1"/>
    <col min="6" max="6" width="24.625" style="0" customWidth="1"/>
    <col min="7" max="7" width="23.375" style="0" customWidth="1"/>
    <col min="8" max="8" width="22.25390625" style="0" customWidth="1"/>
    <col min="9" max="9" width="20.625" style="0" customWidth="1"/>
    <col min="10" max="10" width="20.125" style="0" customWidth="1"/>
    <col min="11" max="11" width="18.875" style="0" customWidth="1"/>
    <col min="12" max="12" width="22.75390625" style="0" customWidth="1"/>
    <col min="13" max="13" width="22.25390625" style="0" customWidth="1"/>
  </cols>
  <sheetData>
    <row r="1" spans="1:13" ht="23.25">
      <c r="A1" s="33"/>
      <c r="B1" s="33"/>
      <c r="C1" s="33"/>
      <c r="D1" s="33"/>
      <c r="E1" s="33"/>
      <c r="F1" s="33"/>
      <c r="G1" s="33"/>
      <c r="H1" s="33"/>
      <c r="I1" s="33"/>
      <c r="J1" s="34"/>
      <c r="K1" s="146" t="s">
        <v>30</v>
      </c>
      <c r="L1" s="146"/>
      <c r="M1" s="35"/>
    </row>
    <row r="2" spans="1:14" ht="23.25">
      <c r="A2" s="33"/>
      <c r="B2" s="33"/>
      <c r="C2" s="33"/>
      <c r="D2" s="33"/>
      <c r="E2" s="33"/>
      <c r="F2" s="33"/>
      <c r="G2" s="33"/>
      <c r="H2" s="33"/>
      <c r="I2" s="33"/>
      <c r="J2" s="34"/>
      <c r="K2" s="145" t="s">
        <v>191</v>
      </c>
      <c r="L2" s="145"/>
      <c r="M2" s="145"/>
      <c r="N2" s="145"/>
    </row>
    <row r="3" spans="1:14" ht="23.25">
      <c r="A3" s="33"/>
      <c r="B3" s="33"/>
      <c r="C3" s="33"/>
      <c r="D3" s="46"/>
      <c r="E3" s="46"/>
      <c r="F3" s="33"/>
      <c r="G3" s="33"/>
      <c r="H3" s="33"/>
      <c r="I3" s="36"/>
      <c r="J3" s="36"/>
      <c r="K3" s="146" t="s">
        <v>0</v>
      </c>
      <c r="L3" s="146"/>
      <c r="M3" s="146"/>
      <c r="N3" s="146"/>
    </row>
    <row r="4" spans="1:14" ht="23.25">
      <c r="A4" s="33"/>
      <c r="B4" s="33"/>
      <c r="C4" s="33"/>
      <c r="D4" s="46"/>
      <c r="E4" s="46"/>
      <c r="F4" s="33"/>
      <c r="G4" s="33"/>
      <c r="H4" s="33"/>
      <c r="I4" s="33"/>
      <c r="J4" s="34"/>
      <c r="K4" s="145" t="s">
        <v>186</v>
      </c>
      <c r="L4" s="145"/>
      <c r="M4" s="145"/>
      <c r="N4" s="145"/>
    </row>
    <row r="5" spans="1:13" ht="20.25" customHeight="1">
      <c r="A5" s="147" t="s">
        <v>140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</row>
    <row r="6" spans="1:13" ht="23.2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8" t="s">
        <v>1</v>
      </c>
    </row>
    <row r="7" spans="1:13" ht="20.25" customHeight="1">
      <c r="A7" s="160" t="s">
        <v>2</v>
      </c>
      <c r="B7" s="160" t="s">
        <v>3</v>
      </c>
      <c r="C7" s="151" t="s">
        <v>4</v>
      </c>
      <c r="D7" s="160" t="s">
        <v>5</v>
      </c>
      <c r="E7" s="162" t="s">
        <v>35</v>
      </c>
      <c r="F7" s="160" t="s">
        <v>6</v>
      </c>
      <c r="G7" s="152" t="s">
        <v>7</v>
      </c>
      <c r="H7" s="152"/>
      <c r="I7" s="152"/>
      <c r="J7" s="152"/>
      <c r="K7" s="152"/>
      <c r="L7" s="152"/>
      <c r="M7" s="160" t="s">
        <v>8</v>
      </c>
    </row>
    <row r="8" spans="1:13" ht="20.25" customHeight="1">
      <c r="A8" s="160"/>
      <c r="B8" s="160"/>
      <c r="C8" s="151"/>
      <c r="D8" s="160"/>
      <c r="E8" s="163"/>
      <c r="F8" s="160"/>
      <c r="G8" s="148" t="s">
        <v>107</v>
      </c>
      <c r="H8" s="160" t="s">
        <v>9</v>
      </c>
      <c r="I8" s="160"/>
      <c r="J8" s="160"/>
      <c r="K8" s="160"/>
      <c r="L8" s="160"/>
      <c r="M8" s="160"/>
    </row>
    <row r="9" spans="1:13" ht="20.25" customHeight="1">
      <c r="A9" s="160"/>
      <c r="B9" s="160"/>
      <c r="C9" s="151"/>
      <c r="D9" s="160"/>
      <c r="E9" s="163"/>
      <c r="F9" s="160"/>
      <c r="G9" s="148"/>
      <c r="H9" s="160" t="s">
        <v>10</v>
      </c>
      <c r="I9" s="161" t="s">
        <v>11</v>
      </c>
      <c r="J9" s="39" t="s">
        <v>12</v>
      </c>
      <c r="K9" s="160" t="s">
        <v>13</v>
      </c>
      <c r="L9" s="161" t="s">
        <v>14</v>
      </c>
      <c r="M9" s="160"/>
    </row>
    <row r="10" spans="1:13" ht="12.75" customHeight="1">
      <c r="A10" s="160"/>
      <c r="B10" s="160"/>
      <c r="C10" s="151"/>
      <c r="D10" s="160"/>
      <c r="E10" s="163"/>
      <c r="F10" s="160"/>
      <c r="G10" s="148"/>
      <c r="H10" s="160"/>
      <c r="I10" s="160"/>
      <c r="J10" s="149" t="s">
        <v>15</v>
      </c>
      <c r="K10" s="160"/>
      <c r="L10" s="160"/>
      <c r="M10" s="160"/>
    </row>
    <row r="11" spans="1:13" ht="12.75" customHeight="1">
      <c r="A11" s="160"/>
      <c r="B11" s="160"/>
      <c r="C11" s="151"/>
      <c r="D11" s="160"/>
      <c r="E11" s="163"/>
      <c r="F11" s="160"/>
      <c r="G11" s="148"/>
      <c r="H11" s="160"/>
      <c r="I11" s="160"/>
      <c r="J11" s="149"/>
      <c r="K11" s="160"/>
      <c r="L11" s="160"/>
      <c r="M11" s="160"/>
    </row>
    <row r="12" spans="1:13" ht="66.75" customHeight="1">
      <c r="A12" s="160"/>
      <c r="B12" s="160"/>
      <c r="C12" s="151"/>
      <c r="D12" s="160"/>
      <c r="E12" s="164"/>
      <c r="F12" s="160"/>
      <c r="G12" s="148"/>
      <c r="H12" s="160"/>
      <c r="I12" s="160"/>
      <c r="J12" s="149"/>
      <c r="K12" s="160"/>
      <c r="L12" s="160"/>
      <c r="M12" s="160"/>
    </row>
    <row r="13" spans="1:13" ht="24" thickBot="1">
      <c r="A13" s="31">
        <v>1</v>
      </c>
      <c r="B13" s="31">
        <v>2</v>
      </c>
      <c r="C13" s="31">
        <v>3</v>
      </c>
      <c r="D13" s="31">
        <v>4</v>
      </c>
      <c r="E13" s="31" t="s">
        <v>123</v>
      </c>
      <c r="F13" s="31">
        <v>5</v>
      </c>
      <c r="G13" s="31">
        <v>6</v>
      </c>
      <c r="H13" s="31">
        <v>7</v>
      </c>
      <c r="I13" s="31">
        <v>8</v>
      </c>
      <c r="J13" s="31" t="s">
        <v>76</v>
      </c>
      <c r="K13" s="31">
        <v>9</v>
      </c>
      <c r="L13" s="31">
        <v>10</v>
      </c>
      <c r="M13" s="31">
        <v>12</v>
      </c>
    </row>
    <row r="14" spans="1:13" ht="31.5" customHeight="1" thickBot="1">
      <c r="A14" s="144" t="s">
        <v>16</v>
      </c>
      <c r="B14" s="144">
        <v>600</v>
      </c>
      <c r="C14" s="144">
        <v>60016</v>
      </c>
      <c r="D14" s="65" t="s">
        <v>129</v>
      </c>
      <c r="E14" s="165" t="s">
        <v>124</v>
      </c>
      <c r="F14" s="66"/>
      <c r="G14" s="66"/>
      <c r="H14" s="66"/>
      <c r="I14" s="66"/>
      <c r="J14" s="66"/>
      <c r="K14" s="67"/>
      <c r="L14" s="67"/>
      <c r="M14" s="159" t="s">
        <v>17</v>
      </c>
    </row>
    <row r="15" spans="1:13" ht="27" thickBot="1">
      <c r="A15" s="144"/>
      <c r="B15" s="144"/>
      <c r="C15" s="144"/>
      <c r="D15" s="68" t="s">
        <v>20</v>
      </c>
      <c r="E15" s="166"/>
      <c r="F15" s="69">
        <v>25091783.6</v>
      </c>
      <c r="G15" s="69">
        <f>SUM(H15+I15+K15+L15)</f>
        <v>1000000</v>
      </c>
      <c r="H15" s="69">
        <v>150000</v>
      </c>
      <c r="I15" s="69">
        <v>0</v>
      </c>
      <c r="J15" s="69">
        <v>0</v>
      </c>
      <c r="K15" s="70"/>
      <c r="L15" s="70">
        <v>850000</v>
      </c>
      <c r="M15" s="159"/>
    </row>
    <row r="16" spans="1:13" ht="76.5" customHeight="1">
      <c r="A16" s="153" t="s">
        <v>18</v>
      </c>
      <c r="B16" s="153">
        <v>600</v>
      </c>
      <c r="C16" s="153">
        <v>60016</v>
      </c>
      <c r="D16" s="71" t="s">
        <v>130</v>
      </c>
      <c r="E16" s="156" t="s">
        <v>125</v>
      </c>
      <c r="F16" s="72"/>
      <c r="G16" s="72"/>
      <c r="H16" s="72"/>
      <c r="I16" s="72"/>
      <c r="J16" s="72"/>
      <c r="K16" s="73"/>
      <c r="L16" s="73"/>
      <c r="M16" s="150" t="s">
        <v>17</v>
      </c>
    </row>
    <row r="17" spans="1:13" ht="27" thickBot="1">
      <c r="A17" s="154"/>
      <c r="B17" s="154"/>
      <c r="C17" s="154"/>
      <c r="D17" s="68" t="s">
        <v>20</v>
      </c>
      <c r="E17" s="157"/>
      <c r="F17" s="74">
        <v>2425000</v>
      </c>
      <c r="G17" s="69">
        <f>SUM(H17+I17+K17+L17)</f>
        <v>25000</v>
      </c>
      <c r="H17" s="69">
        <v>10000</v>
      </c>
      <c r="I17" s="69">
        <v>0</v>
      </c>
      <c r="J17" s="69">
        <v>0</v>
      </c>
      <c r="K17" s="70"/>
      <c r="L17" s="70">
        <v>15000</v>
      </c>
      <c r="M17" s="158"/>
    </row>
    <row r="18" spans="1:13" ht="52.5" customHeight="1" thickBot="1">
      <c r="A18" s="154" t="s">
        <v>19</v>
      </c>
      <c r="B18" s="154">
        <v>900</v>
      </c>
      <c r="C18" s="154">
        <v>90005</v>
      </c>
      <c r="D18" s="75" t="s">
        <v>131</v>
      </c>
      <c r="E18" s="167" t="s">
        <v>146</v>
      </c>
      <c r="F18" s="66">
        <f aca="true" t="shared" si="0" ref="F18:L18">SUM(F19,F20)</f>
        <v>2016095.8299999998</v>
      </c>
      <c r="G18" s="66">
        <f t="shared" si="0"/>
        <v>92622.04</v>
      </c>
      <c r="H18" s="66">
        <f t="shared" si="0"/>
        <v>30029.44</v>
      </c>
      <c r="I18" s="66">
        <f t="shared" si="0"/>
        <v>0</v>
      </c>
      <c r="J18" s="66">
        <f t="shared" si="0"/>
        <v>0</v>
      </c>
      <c r="K18" s="66">
        <f t="shared" si="0"/>
        <v>0</v>
      </c>
      <c r="L18" s="66">
        <f t="shared" si="0"/>
        <v>62592.6</v>
      </c>
      <c r="M18" s="158" t="s">
        <v>17</v>
      </c>
    </row>
    <row r="19" spans="1:13" ht="25.5" customHeight="1" thickBot="1">
      <c r="A19" s="154"/>
      <c r="B19" s="154"/>
      <c r="C19" s="154"/>
      <c r="D19" s="76" t="s">
        <v>79</v>
      </c>
      <c r="E19" s="167"/>
      <c r="F19" s="77">
        <v>49715.88</v>
      </c>
      <c r="G19" s="78">
        <f>SUM(H19+I19+K19+L19)</f>
        <v>24424.36</v>
      </c>
      <c r="H19" s="79">
        <v>9531.46</v>
      </c>
      <c r="I19" s="79">
        <v>0</v>
      </c>
      <c r="J19" s="77">
        <v>0</v>
      </c>
      <c r="K19" s="79"/>
      <c r="L19" s="79">
        <v>14892.9</v>
      </c>
      <c r="M19" s="158"/>
    </row>
    <row r="20" spans="1:13" ht="27" thickBot="1">
      <c r="A20" s="144"/>
      <c r="B20" s="144"/>
      <c r="C20" s="144"/>
      <c r="D20" s="68" t="s">
        <v>20</v>
      </c>
      <c r="E20" s="157"/>
      <c r="F20" s="80">
        <v>1966379.95</v>
      </c>
      <c r="G20" s="78">
        <f>SUM(H20+I20+K20+L20)</f>
        <v>68197.68</v>
      </c>
      <c r="H20" s="81">
        <v>20497.98</v>
      </c>
      <c r="I20" s="81">
        <v>0</v>
      </c>
      <c r="J20" s="80">
        <v>0</v>
      </c>
      <c r="K20" s="81">
        <v>0</v>
      </c>
      <c r="L20" s="81">
        <v>47699.7</v>
      </c>
      <c r="M20" s="159"/>
    </row>
    <row r="21" spans="1:13" ht="48.75" customHeight="1" thickBot="1">
      <c r="A21" s="153" t="s">
        <v>21</v>
      </c>
      <c r="B21" s="153">
        <v>921</v>
      </c>
      <c r="C21" s="153">
        <v>92195</v>
      </c>
      <c r="D21" s="82" t="s">
        <v>132</v>
      </c>
      <c r="E21" s="156" t="s">
        <v>147</v>
      </c>
      <c r="F21" s="83"/>
      <c r="G21" s="66"/>
      <c r="H21" s="83"/>
      <c r="I21" s="66"/>
      <c r="J21" s="66"/>
      <c r="K21" s="67"/>
      <c r="L21" s="67"/>
      <c r="M21" s="158" t="s">
        <v>17</v>
      </c>
    </row>
    <row r="22" spans="1:13" ht="27" thickBot="1">
      <c r="A22" s="154"/>
      <c r="B22" s="154"/>
      <c r="C22" s="154"/>
      <c r="D22" s="84" t="s">
        <v>20</v>
      </c>
      <c r="E22" s="157"/>
      <c r="F22" s="117">
        <v>6417000</v>
      </c>
      <c r="G22" s="69">
        <f>SUM(H22+I22+K22+L22)</f>
        <v>318990</v>
      </c>
      <c r="H22" s="85">
        <v>172398</v>
      </c>
      <c r="I22" s="77">
        <v>0</v>
      </c>
      <c r="J22" s="77">
        <v>0</v>
      </c>
      <c r="K22" s="79">
        <v>9162</v>
      </c>
      <c r="L22" s="79">
        <v>137430</v>
      </c>
      <c r="M22" s="159"/>
    </row>
    <row r="23" spans="1:13" ht="20.25" customHeight="1" thickBot="1">
      <c r="A23" s="153" t="s">
        <v>22</v>
      </c>
      <c r="B23" s="153">
        <v>900</v>
      </c>
      <c r="C23" s="153">
        <v>90001</v>
      </c>
      <c r="D23" s="82" t="s">
        <v>137</v>
      </c>
      <c r="E23" s="156" t="s">
        <v>125</v>
      </c>
      <c r="F23" s="74"/>
      <c r="G23" s="74"/>
      <c r="H23" s="74"/>
      <c r="I23" s="74"/>
      <c r="J23" s="74"/>
      <c r="K23" s="86"/>
      <c r="L23" s="86"/>
      <c r="M23" s="158" t="s">
        <v>17</v>
      </c>
    </row>
    <row r="24" spans="1:13" ht="27" thickBot="1">
      <c r="A24" s="154"/>
      <c r="B24" s="154"/>
      <c r="C24" s="154"/>
      <c r="D24" s="84" t="s">
        <v>20</v>
      </c>
      <c r="E24" s="157"/>
      <c r="F24" s="69">
        <v>2313173.85</v>
      </c>
      <c r="G24" s="69">
        <f>SUM(H24+I24+K24+L24)</f>
        <v>2306250</v>
      </c>
      <c r="H24" s="69">
        <v>431250</v>
      </c>
      <c r="I24" s="69">
        <v>375000</v>
      </c>
      <c r="J24" s="69">
        <v>0</v>
      </c>
      <c r="K24" s="70"/>
      <c r="L24" s="70">
        <v>1500000</v>
      </c>
      <c r="M24" s="159"/>
    </row>
    <row r="25" spans="1:13" ht="53.25" thickBot="1">
      <c r="A25" s="153" t="s">
        <v>23</v>
      </c>
      <c r="B25" s="153">
        <v>900</v>
      </c>
      <c r="C25" s="153">
        <v>90001</v>
      </c>
      <c r="D25" s="87" t="s">
        <v>133</v>
      </c>
      <c r="E25" s="156" t="s">
        <v>125</v>
      </c>
      <c r="F25" s="66"/>
      <c r="G25" s="66"/>
      <c r="H25" s="66"/>
      <c r="I25" s="66"/>
      <c r="J25" s="66"/>
      <c r="K25" s="67"/>
      <c r="L25" s="67"/>
      <c r="M25" s="158" t="s">
        <v>17</v>
      </c>
    </row>
    <row r="26" spans="1:13" ht="27" thickBot="1">
      <c r="A26" s="154"/>
      <c r="B26" s="154"/>
      <c r="C26" s="154"/>
      <c r="D26" s="84" t="s">
        <v>20</v>
      </c>
      <c r="E26" s="157"/>
      <c r="F26" s="74">
        <v>2500502.32</v>
      </c>
      <c r="G26" s="88">
        <f>SUM(H26+I26+K26+L26)</f>
        <v>1926795</v>
      </c>
      <c r="H26" s="74">
        <v>360295</v>
      </c>
      <c r="I26" s="74">
        <v>321300</v>
      </c>
      <c r="J26" s="74"/>
      <c r="K26" s="86"/>
      <c r="L26" s="86">
        <v>1245200</v>
      </c>
      <c r="M26" s="159"/>
    </row>
    <row r="27" spans="1:13" ht="33.75" customHeight="1" thickBot="1">
      <c r="A27" s="153" t="s">
        <v>24</v>
      </c>
      <c r="B27" s="153">
        <v>900</v>
      </c>
      <c r="C27" s="153">
        <v>90001</v>
      </c>
      <c r="D27" s="89" t="s">
        <v>134</v>
      </c>
      <c r="E27" s="174" t="s">
        <v>126</v>
      </c>
      <c r="F27" s="90"/>
      <c r="G27" s="90"/>
      <c r="H27" s="90"/>
      <c r="I27" s="90"/>
      <c r="J27" s="90"/>
      <c r="K27" s="91"/>
      <c r="L27" s="91"/>
      <c r="M27" s="159" t="s">
        <v>17</v>
      </c>
    </row>
    <row r="28" spans="1:13" ht="27" thickBot="1">
      <c r="A28" s="154"/>
      <c r="B28" s="154"/>
      <c r="C28" s="154"/>
      <c r="D28" s="84" t="s">
        <v>20</v>
      </c>
      <c r="E28" s="175"/>
      <c r="F28" s="69">
        <v>3800875.7</v>
      </c>
      <c r="G28" s="69">
        <f>SUM(H28+I28+K28+L28)</f>
        <v>18450</v>
      </c>
      <c r="H28" s="70">
        <v>18450</v>
      </c>
      <c r="I28" s="70"/>
      <c r="J28" s="69">
        <v>0</v>
      </c>
      <c r="K28" s="70">
        <v>0</v>
      </c>
      <c r="L28" s="70">
        <v>0</v>
      </c>
      <c r="M28" s="159"/>
    </row>
    <row r="29" spans="1:13" ht="26.25">
      <c r="A29" s="184" t="s">
        <v>25</v>
      </c>
      <c r="B29" s="136">
        <v>400</v>
      </c>
      <c r="C29" s="136">
        <v>40002</v>
      </c>
      <c r="D29" s="187" t="s">
        <v>184</v>
      </c>
      <c r="E29" s="189" t="s">
        <v>185</v>
      </c>
      <c r="F29" s="137">
        <v>7257</v>
      </c>
      <c r="G29" s="137">
        <f>SUM(H29+I29+K29+L29)</f>
        <v>7257</v>
      </c>
      <c r="H29" s="138">
        <v>7257</v>
      </c>
      <c r="I29" s="138"/>
      <c r="J29" s="137"/>
      <c r="K29" s="138"/>
      <c r="L29" s="138"/>
      <c r="M29" s="150" t="s">
        <v>17</v>
      </c>
    </row>
    <row r="30" spans="1:13" ht="26.25">
      <c r="A30" s="185"/>
      <c r="B30" s="193">
        <v>900</v>
      </c>
      <c r="C30" s="193">
        <v>90001</v>
      </c>
      <c r="D30" s="188"/>
      <c r="E30" s="190"/>
      <c r="F30" s="139">
        <v>7257</v>
      </c>
      <c r="G30" s="139">
        <f>SUM(H30+I30+K30+L30)</f>
        <v>7257</v>
      </c>
      <c r="H30" s="140">
        <v>7257</v>
      </c>
      <c r="I30" s="140"/>
      <c r="J30" s="139"/>
      <c r="K30" s="140"/>
      <c r="L30" s="140"/>
      <c r="M30" s="192"/>
    </row>
    <row r="31" spans="1:13" ht="27" thickBot="1">
      <c r="A31" s="186"/>
      <c r="B31" s="186"/>
      <c r="C31" s="186"/>
      <c r="D31" s="141" t="s">
        <v>20</v>
      </c>
      <c r="E31" s="191"/>
      <c r="F31" s="142">
        <f aca="true" t="shared" si="1" ref="F31:L31">SUM(F29:F30)</f>
        <v>14514</v>
      </c>
      <c r="G31" s="142">
        <f t="shared" si="1"/>
        <v>14514</v>
      </c>
      <c r="H31" s="142">
        <f t="shared" si="1"/>
        <v>14514</v>
      </c>
      <c r="I31" s="142">
        <f t="shared" si="1"/>
        <v>0</v>
      </c>
      <c r="J31" s="142">
        <f t="shared" si="1"/>
        <v>0</v>
      </c>
      <c r="K31" s="142">
        <f t="shared" si="1"/>
        <v>0</v>
      </c>
      <c r="L31" s="142">
        <f t="shared" si="1"/>
        <v>0</v>
      </c>
      <c r="M31" s="158"/>
    </row>
    <row r="32" spans="1:13" ht="45" customHeight="1" thickBot="1">
      <c r="A32" s="153" t="s">
        <v>26</v>
      </c>
      <c r="B32" s="153">
        <v>900</v>
      </c>
      <c r="C32" s="153">
        <v>90015</v>
      </c>
      <c r="D32" s="92" t="s">
        <v>135</v>
      </c>
      <c r="E32" s="156" t="s">
        <v>127</v>
      </c>
      <c r="F32" s="69">
        <f aca="true" t="shared" si="2" ref="F32:L32">SUM(F33,F34)</f>
        <v>2366798.83</v>
      </c>
      <c r="G32" s="69">
        <f t="shared" si="2"/>
        <v>2245500</v>
      </c>
      <c r="H32" s="69">
        <f t="shared" si="2"/>
        <v>531500</v>
      </c>
      <c r="I32" s="69">
        <f t="shared" si="2"/>
        <v>0</v>
      </c>
      <c r="J32" s="69">
        <f t="shared" si="2"/>
        <v>0</v>
      </c>
      <c r="K32" s="69">
        <f t="shared" si="2"/>
        <v>0</v>
      </c>
      <c r="L32" s="69">
        <f t="shared" si="2"/>
        <v>1714000</v>
      </c>
      <c r="M32" s="158" t="s">
        <v>17</v>
      </c>
    </row>
    <row r="33" spans="1:13" ht="25.5" customHeight="1" thickBot="1">
      <c r="A33" s="155"/>
      <c r="B33" s="155"/>
      <c r="C33" s="155"/>
      <c r="D33" s="93" t="s">
        <v>79</v>
      </c>
      <c r="E33" s="167"/>
      <c r="F33" s="74">
        <v>20000</v>
      </c>
      <c r="G33" s="69">
        <f>SUM(H33+I33+K33+L33)</f>
        <v>10000</v>
      </c>
      <c r="H33" s="74">
        <v>1500</v>
      </c>
      <c r="I33" s="74">
        <v>0</v>
      </c>
      <c r="J33" s="74">
        <v>0</v>
      </c>
      <c r="K33" s="86"/>
      <c r="L33" s="86">
        <v>8500</v>
      </c>
      <c r="M33" s="158"/>
    </row>
    <row r="34" spans="1:13" ht="27" thickBot="1">
      <c r="A34" s="154"/>
      <c r="B34" s="154"/>
      <c r="C34" s="154"/>
      <c r="D34" s="84" t="s">
        <v>20</v>
      </c>
      <c r="E34" s="157"/>
      <c r="F34" s="69">
        <v>2346798.83</v>
      </c>
      <c r="G34" s="69">
        <f>SUM(H34+I34+K34+L34)</f>
        <v>2235500</v>
      </c>
      <c r="H34" s="69">
        <v>530000</v>
      </c>
      <c r="I34" s="69">
        <v>0</v>
      </c>
      <c r="J34" s="69">
        <v>0</v>
      </c>
      <c r="K34" s="70"/>
      <c r="L34" s="70">
        <v>1705500</v>
      </c>
      <c r="M34" s="159"/>
    </row>
    <row r="35" spans="1:13" ht="79.5" thickBot="1">
      <c r="A35" s="153" t="s">
        <v>27</v>
      </c>
      <c r="B35" s="153">
        <v>600</v>
      </c>
      <c r="C35" s="153">
        <v>60014</v>
      </c>
      <c r="D35" s="94" t="s">
        <v>148</v>
      </c>
      <c r="E35" s="156" t="s">
        <v>125</v>
      </c>
      <c r="F35" s="66"/>
      <c r="G35" s="66"/>
      <c r="H35" s="66"/>
      <c r="I35" s="66"/>
      <c r="J35" s="66"/>
      <c r="K35" s="67"/>
      <c r="L35" s="67"/>
      <c r="M35" s="158" t="s">
        <v>17</v>
      </c>
    </row>
    <row r="36" spans="1:13" ht="27" thickBot="1">
      <c r="A36" s="154"/>
      <c r="B36" s="154"/>
      <c r="C36" s="154"/>
      <c r="D36" s="95" t="s">
        <v>20</v>
      </c>
      <c r="E36" s="157"/>
      <c r="F36" s="74">
        <v>501446</v>
      </c>
      <c r="G36" s="88">
        <f>SUM(H36+I36+K36+L36)</f>
        <v>200000</v>
      </c>
      <c r="H36" s="74">
        <v>200000</v>
      </c>
      <c r="I36" s="74"/>
      <c r="J36" s="74"/>
      <c r="K36" s="86"/>
      <c r="L36" s="86"/>
      <c r="M36" s="159"/>
    </row>
    <row r="37" spans="1:13" ht="27" thickBot="1">
      <c r="A37" s="153" t="s">
        <v>109</v>
      </c>
      <c r="B37" s="153">
        <v>900</v>
      </c>
      <c r="C37" s="155">
        <v>90005</v>
      </c>
      <c r="D37" s="71" t="s">
        <v>136</v>
      </c>
      <c r="E37" s="156" t="s">
        <v>128</v>
      </c>
      <c r="F37" s="66"/>
      <c r="G37" s="66"/>
      <c r="H37" s="66"/>
      <c r="I37" s="66"/>
      <c r="J37" s="66"/>
      <c r="K37" s="67"/>
      <c r="L37" s="67"/>
      <c r="M37" s="158" t="s">
        <v>17</v>
      </c>
    </row>
    <row r="38" spans="1:13" ht="27" thickBot="1">
      <c r="A38" s="154"/>
      <c r="B38" s="154"/>
      <c r="C38" s="154"/>
      <c r="D38" s="95" t="s">
        <v>20</v>
      </c>
      <c r="E38" s="157"/>
      <c r="F38" s="69">
        <v>6140590</v>
      </c>
      <c r="G38" s="69">
        <f>SUM(H38+I38+K38+L38)</f>
        <v>300000</v>
      </c>
      <c r="H38" s="69">
        <v>15000</v>
      </c>
      <c r="I38" s="69">
        <v>0</v>
      </c>
      <c r="J38" s="69">
        <v>0</v>
      </c>
      <c r="K38" s="70"/>
      <c r="L38" s="70">
        <v>285000</v>
      </c>
      <c r="M38" s="159"/>
    </row>
    <row r="39" spans="1:13" ht="27" thickBot="1">
      <c r="A39" s="153" t="s">
        <v>139</v>
      </c>
      <c r="B39" s="153">
        <v>853</v>
      </c>
      <c r="C39" s="155">
        <v>85395</v>
      </c>
      <c r="D39" s="71" t="s">
        <v>166</v>
      </c>
      <c r="E39" s="156" t="s">
        <v>164</v>
      </c>
      <c r="F39" s="66"/>
      <c r="G39" s="66"/>
      <c r="H39" s="66"/>
      <c r="I39" s="66"/>
      <c r="J39" s="66"/>
      <c r="K39" s="67"/>
      <c r="L39" s="67"/>
      <c r="M39" s="158" t="s">
        <v>17</v>
      </c>
    </row>
    <row r="40" spans="1:13" ht="27" thickBot="1">
      <c r="A40" s="154"/>
      <c r="B40" s="154"/>
      <c r="C40" s="154"/>
      <c r="D40" s="95" t="s">
        <v>79</v>
      </c>
      <c r="E40" s="157"/>
      <c r="F40" s="69">
        <v>151620</v>
      </c>
      <c r="G40" s="69">
        <f>SUM(H40+I40+K40+L40)</f>
        <v>119410</v>
      </c>
      <c r="H40" s="69">
        <v>7200</v>
      </c>
      <c r="I40" s="69">
        <v>0</v>
      </c>
      <c r="J40" s="69">
        <v>0</v>
      </c>
      <c r="K40" s="70"/>
      <c r="L40" s="70">
        <v>112210</v>
      </c>
      <c r="M40" s="159"/>
    </row>
    <row r="41" spans="1:13" ht="27" customHeight="1" thickBot="1">
      <c r="A41" s="153"/>
      <c r="B41" s="153"/>
      <c r="C41" s="155"/>
      <c r="D41" s="71"/>
      <c r="E41" s="156"/>
      <c r="F41" s="66"/>
      <c r="G41" s="66"/>
      <c r="H41" s="66"/>
      <c r="I41" s="66"/>
      <c r="J41" s="66"/>
      <c r="K41" s="67"/>
      <c r="L41" s="67"/>
      <c r="M41" s="158"/>
    </row>
    <row r="42" spans="1:13" ht="27" thickBot="1">
      <c r="A42" s="154"/>
      <c r="B42" s="154"/>
      <c r="C42" s="154"/>
      <c r="D42" s="95"/>
      <c r="E42" s="157"/>
      <c r="F42" s="69"/>
      <c r="G42" s="69"/>
      <c r="H42" s="69"/>
      <c r="I42" s="69"/>
      <c r="J42" s="69"/>
      <c r="K42" s="70"/>
      <c r="L42" s="70"/>
      <c r="M42" s="159"/>
    </row>
    <row r="43" spans="1:13" ht="23.25" customHeight="1">
      <c r="A43" s="178" t="s">
        <v>79</v>
      </c>
      <c r="B43" s="179"/>
      <c r="C43" s="179"/>
      <c r="D43" s="179"/>
      <c r="E43" s="180"/>
      <c r="F43" s="90">
        <f aca="true" t="shared" si="3" ref="F43:L43">SUM(F19,F33,F40,F42)</f>
        <v>221335.88</v>
      </c>
      <c r="G43" s="90">
        <f t="shared" si="3"/>
        <v>153834.36</v>
      </c>
      <c r="H43" s="90">
        <f t="shared" si="3"/>
        <v>18231.46</v>
      </c>
      <c r="I43" s="90">
        <f t="shared" si="3"/>
        <v>0</v>
      </c>
      <c r="J43" s="90">
        <f t="shared" si="3"/>
        <v>0</v>
      </c>
      <c r="K43" s="90">
        <f t="shared" si="3"/>
        <v>0</v>
      </c>
      <c r="L43" s="90">
        <f t="shared" si="3"/>
        <v>135602.9</v>
      </c>
      <c r="M43" s="181" t="s">
        <v>29</v>
      </c>
    </row>
    <row r="44" spans="1:13" ht="30.75" customHeight="1">
      <c r="A44" s="171" t="s">
        <v>20</v>
      </c>
      <c r="B44" s="172"/>
      <c r="C44" s="172"/>
      <c r="D44" s="172"/>
      <c r="E44" s="173"/>
      <c r="F44" s="77">
        <f>SUM(F15,F17,F20,F22,F24,F26,F28,F31,F34,F36,F38)</f>
        <v>53518064.25</v>
      </c>
      <c r="G44" s="77">
        <f aca="true" t="shared" si="4" ref="G44:L44">SUM(G15,G17,G20,G22,G24,G26,G28,G31,G34,G36,G38)</f>
        <v>8413696.68</v>
      </c>
      <c r="H44" s="77">
        <f t="shared" si="4"/>
        <v>1922404.98</v>
      </c>
      <c r="I44" s="77">
        <f t="shared" si="4"/>
        <v>696300</v>
      </c>
      <c r="J44" s="77">
        <f t="shared" si="4"/>
        <v>0</v>
      </c>
      <c r="K44" s="77">
        <f t="shared" si="4"/>
        <v>9162</v>
      </c>
      <c r="L44" s="77">
        <f t="shared" si="4"/>
        <v>5785829.7</v>
      </c>
      <c r="M44" s="182"/>
    </row>
    <row r="45" spans="1:13" ht="27" thickBot="1">
      <c r="A45" s="168" t="s">
        <v>28</v>
      </c>
      <c r="B45" s="169"/>
      <c r="C45" s="169"/>
      <c r="D45" s="169"/>
      <c r="E45" s="170"/>
      <c r="F45" s="69">
        <f aca="true" t="shared" si="5" ref="F45:L45">SUM(F43,F44)</f>
        <v>53739400.13</v>
      </c>
      <c r="G45" s="69">
        <f t="shared" si="5"/>
        <v>8567531.04</v>
      </c>
      <c r="H45" s="69">
        <f t="shared" si="5"/>
        <v>1940636.44</v>
      </c>
      <c r="I45" s="69">
        <f t="shared" si="5"/>
        <v>696300</v>
      </c>
      <c r="J45" s="69">
        <f t="shared" si="5"/>
        <v>0</v>
      </c>
      <c r="K45" s="69">
        <f t="shared" si="5"/>
        <v>9162</v>
      </c>
      <c r="L45" s="69">
        <f t="shared" si="5"/>
        <v>5921432.600000001</v>
      </c>
      <c r="M45" s="183"/>
    </row>
    <row r="46" spans="1:13" ht="29.25" customHeight="1">
      <c r="A46" s="177"/>
      <c r="B46" s="177"/>
      <c r="C46" s="177"/>
      <c r="D46" s="176"/>
      <c r="E46" s="176"/>
      <c r="F46" s="176"/>
      <c r="G46" s="176"/>
      <c r="H46" s="176"/>
      <c r="I46" s="176"/>
      <c r="J46" s="176"/>
      <c r="K46" s="176"/>
      <c r="L46" s="176"/>
      <c r="M46" s="176"/>
    </row>
    <row r="47" spans="1:13" ht="18" customHeight="1">
      <c r="A47" s="56"/>
      <c r="B47" s="56"/>
      <c r="C47" s="56"/>
      <c r="D47" s="57"/>
      <c r="E47" s="58"/>
      <c r="F47" s="57"/>
      <c r="G47" s="59"/>
      <c r="H47" s="59"/>
      <c r="I47" s="59"/>
      <c r="J47" s="57"/>
      <c r="K47" s="58"/>
      <c r="L47" s="59"/>
      <c r="M47" s="57"/>
    </row>
    <row r="48" spans="7:12" ht="12.75">
      <c r="G48" s="45"/>
      <c r="H48" s="45"/>
      <c r="I48" s="45"/>
      <c r="L48" s="45"/>
    </row>
    <row r="49" spans="7:12" ht="12.75">
      <c r="G49" s="45"/>
      <c r="H49" s="45"/>
      <c r="I49" s="45"/>
      <c r="L49" s="45"/>
    </row>
    <row r="50" spans="7:12" ht="12.75">
      <c r="G50" s="45"/>
      <c r="H50" s="45"/>
      <c r="I50" s="45"/>
      <c r="L50" s="45"/>
    </row>
    <row r="51" spans="7:12" ht="12.75">
      <c r="G51" s="45"/>
      <c r="H51" s="45"/>
      <c r="I51" s="45"/>
      <c r="L51" s="45"/>
    </row>
    <row r="52" spans="7:12" ht="12.75">
      <c r="G52" s="45"/>
      <c r="H52" s="45"/>
      <c r="I52" s="45"/>
      <c r="L52" s="45"/>
    </row>
    <row r="53" spans="7:12" ht="12.75">
      <c r="G53" s="45"/>
      <c r="H53" s="45"/>
      <c r="I53" s="45"/>
      <c r="L53" s="45"/>
    </row>
  </sheetData>
  <mergeCells count="92">
    <mergeCell ref="A29:A31"/>
    <mergeCell ref="D29:D30"/>
    <mergeCell ref="E29:E31"/>
    <mergeCell ref="M29:M31"/>
    <mergeCell ref="B30:B31"/>
    <mergeCell ref="C30:C31"/>
    <mergeCell ref="C32:C34"/>
    <mergeCell ref="C25:C26"/>
    <mergeCell ref="A41:A42"/>
    <mergeCell ref="A35:A36"/>
    <mergeCell ref="A32:A34"/>
    <mergeCell ref="A25:A26"/>
    <mergeCell ref="A27:A28"/>
    <mergeCell ref="B41:B42"/>
    <mergeCell ref="C41:C42"/>
    <mergeCell ref="A37:A38"/>
    <mergeCell ref="D46:M46"/>
    <mergeCell ref="A46:C46"/>
    <mergeCell ref="M27:M28"/>
    <mergeCell ref="B27:B28"/>
    <mergeCell ref="C27:C28"/>
    <mergeCell ref="M32:M34"/>
    <mergeCell ref="B32:B34"/>
    <mergeCell ref="A43:E43"/>
    <mergeCell ref="M43:M45"/>
    <mergeCell ref="E32:E34"/>
    <mergeCell ref="A45:E45"/>
    <mergeCell ref="A44:E44"/>
    <mergeCell ref="A18:A20"/>
    <mergeCell ref="B18:B20"/>
    <mergeCell ref="C18:C20"/>
    <mergeCell ref="E25:E26"/>
    <mergeCell ref="E27:E28"/>
    <mergeCell ref="A21:A22"/>
    <mergeCell ref="B21:B22"/>
    <mergeCell ref="A23:A24"/>
    <mergeCell ref="B23:B24"/>
    <mergeCell ref="M18:M20"/>
    <mergeCell ref="E18:E20"/>
    <mergeCell ref="M21:M22"/>
    <mergeCell ref="C23:C24"/>
    <mergeCell ref="E41:E42"/>
    <mergeCell ref="M41:M42"/>
    <mergeCell ref="M25:M26"/>
    <mergeCell ref="M23:M24"/>
    <mergeCell ref="M35:M36"/>
    <mergeCell ref="M39:M40"/>
    <mergeCell ref="A14:A15"/>
    <mergeCell ref="B14:B15"/>
    <mergeCell ref="C14:C15"/>
    <mergeCell ref="M14:M15"/>
    <mergeCell ref="E14:E15"/>
    <mergeCell ref="M16:M17"/>
    <mergeCell ref="A16:A17"/>
    <mergeCell ref="B16:B17"/>
    <mergeCell ref="K1:L1"/>
    <mergeCell ref="A7:A12"/>
    <mergeCell ref="B7:B12"/>
    <mergeCell ref="C7:C12"/>
    <mergeCell ref="D7:D12"/>
    <mergeCell ref="F7:F12"/>
    <mergeCell ref="G7:L7"/>
    <mergeCell ref="G8:G12"/>
    <mergeCell ref="H8:L8"/>
    <mergeCell ref="H9:H12"/>
    <mergeCell ref="J10:J12"/>
    <mergeCell ref="K2:N2"/>
    <mergeCell ref="K3:N3"/>
    <mergeCell ref="K4:N4"/>
    <mergeCell ref="A5:M5"/>
    <mergeCell ref="E7:E12"/>
    <mergeCell ref="B35:B36"/>
    <mergeCell ref="C35:C36"/>
    <mergeCell ref="E35:E36"/>
    <mergeCell ref="B25:B26"/>
    <mergeCell ref="E16:E17"/>
    <mergeCell ref="E21:E22"/>
    <mergeCell ref="E23:E24"/>
    <mergeCell ref="C16:C17"/>
    <mergeCell ref="C21:C22"/>
    <mergeCell ref="M7:M12"/>
    <mergeCell ref="I9:I12"/>
    <mergeCell ref="K9:K12"/>
    <mergeCell ref="L9:L12"/>
    <mergeCell ref="B37:B38"/>
    <mergeCell ref="C37:C38"/>
    <mergeCell ref="E37:E38"/>
    <mergeCell ref="M37:M38"/>
    <mergeCell ref="A39:A40"/>
    <mergeCell ref="B39:B40"/>
    <mergeCell ref="C39:C40"/>
    <mergeCell ref="E39:E4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view="pageBreakPreview" zoomScale="200" zoomScaleNormal="200" zoomScaleSheetLayoutView="200" workbookViewId="0" topLeftCell="B1">
      <selection activeCell="I2" sqref="I2:K2"/>
    </sheetView>
  </sheetViews>
  <sheetFormatPr defaultColWidth="9.00390625" defaultRowHeight="12.75"/>
  <cols>
    <col min="1" max="1" width="4.125" style="0" customWidth="1"/>
    <col min="2" max="2" width="4.625" style="0" customWidth="1"/>
    <col min="3" max="3" width="6.00390625" style="0" customWidth="1"/>
    <col min="4" max="4" width="58.00390625" style="0" customWidth="1"/>
    <col min="5" max="5" width="10.625" style="0" customWidth="1"/>
    <col min="10" max="10" width="11.00390625" style="0" customWidth="1"/>
    <col min="11" max="11" width="11.375" style="0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207" t="s">
        <v>159</v>
      </c>
      <c r="J1" s="207"/>
      <c r="K1" s="207"/>
    </row>
    <row r="2" spans="1:12" ht="12.75">
      <c r="A2" s="19"/>
      <c r="B2" s="19"/>
      <c r="C2" s="19"/>
      <c r="D2" s="19"/>
      <c r="E2" s="19"/>
      <c r="F2" s="19"/>
      <c r="G2" s="19"/>
      <c r="H2" s="19"/>
      <c r="I2" s="210" t="s">
        <v>191</v>
      </c>
      <c r="J2" s="210"/>
      <c r="K2" s="210"/>
      <c r="L2" s="128"/>
    </row>
    <row r="3" spans="1:12" ht="12.75">
      <c r="A3" s="19"/>
      <c r="B3" s="19"/>
      <c r="C3" s="19"/>
      <c r="D3" s="19"/>
      <c r="E3" s="19"/>
      <c r="F3" s="19"/>
      <c r="G3" s="19"/>
      <c r="H3" s="19"/>
      <c r="I3" s="124" t="s">
        <v>0</v>
      </c>
      <c r="J3" s="124"/>
      <c r="K3" s="124"/>
      <c r="L3" s="127"/>
    </row>
    <row r="4" spans="1:12" ht="12.75">
      <c r="A4" s="19"/>
      <c r="B4" s="19"/>
      <c r="C4" s="19"/>
      <c r="D4" s="19"/>
      <c r="E4" s="19"/>
      <c r="F4" s="19"/>
      <c r="G4" s="19"/>
      <c r="H4" s="19"/>
      <c r="I4" s="123" t="s">
        <v>182</v>
      </c>
      <c r="J4" s="123"/>
      <c r="K4" s="123"/>
      <c r="L4" s="128"/>
    </row>
    <row r="5" spans="1:11" ht="12.75" customHeight="1">
      <c r="A5" s="209" t="s">
        <v>142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</row>
    <row r="6" spans="1:11" ht="12.75">
      <c r="A6" s="20"/>
      <c r="B6" s="20"/>
      <c r="C6" s="20"/>
      <c r="D6" s="20"/>
      <c r="E6" s="20"/>
      <c r="F6" s="20"/>
      <c r="G6" s="20"/>
      <c r="H6" s="20"/>
      <c r="I6" s="20"/>
      <c r="J6" s="20"/>
      <c r="K6" s="21" t="s">
        <v>1</v>
      </c>
    </row>
    <row r="7" spans="1:11" ht="12.75" customHeight="1">
      <c r="A7" s="201" t="s">
        <v>2</v>
      </c>
      <c r="B7" s="201" t="s">
        <v>3</v>
      </c>
      <c r="C7" s="201" t="s">
        <v>4</v>
      </c>
      <c r="D7" s="194" t="s">
        <v>31</v>
      </c>
      <c r="E7" s="194" t="s">
        <v>7</v>
      </c>
      <c r="F7" s="194"/>
      <c r="G7" s="194"/>
      <c r="H7" s="194"/>
      <c r="I7" s="194"/>
      <c r="J7" s="194"/>
      <c r="K7" s="194" t="s">
        <v>8</v>
      </c>
    </row>
    <row r="8" spans="1:11" ht="12.75" customHeight="1">
      <c r="A8" s="201"/>
      <c r="B8" s="201"/>
      <c r="C8" s="201"/>
      <c r="D8" s="194"/>
      <c r="E8" s="194" t="s">
        <v>141</v>
      </c>
      <c r="F8" s="194" t="s">
        <v>9</v>
      </c>
      <c r="G8" s="194"/>
      <c r="H8" s="194"/>
      <c r="I8" s="194"/>
      <c r="J8" s="194"/>
      <c r="K8" s="194"/>
    </row>
    <row r="9" spans="1:11" ht="12.75" customHeight="1">
      <c r="A9" s="201"/>
      <c r="B9" s="201"/>
      <c r="C9" s="201"/>
      <c r="D9" s="194"/>
      <c r="E9" s="194"/>
      <c r="F9" s="194" t="s">
        <v>10</v>
      </c>
      <c r="G9" s="208" t="s">
        <v>11</v>
      </c>
      <c r="H9" s="22" t="s">
        <v>12</v>
      </c>
      <c r="I9" s="194" t="s">
        <v>32</v>
      </c>
      <c r="J9" s="208" t="s">
        <v>14</v>
      </c>
      <c r="K9" s="194"/>
    </row>
    <row r="10" spans="1:11" ht="12.75" customHeight="1">
      <c r="A10" s="201"/>
      <c r="B10" s="201"/>
      <c r="C10" s="201"/>
      <c r="D10" s="194"/>
      <c r="E10" s="194"/>
      <c r="F10" s="194"/>
      <c r="G10" s="194"/>
      <c r="H10" s="194" t="s">
        <v>15</v>
      </c>
      <c r="I10" s="194"/>
      <c r="J10" s="194"/>
      <c r="K10" s="194"/>
    </row>
    <row r="11" spans="1:11" ht="12.75">
      <c r="A11" s="201"/>
      <c r="B11" s="201"/>
      <c r="C11" s="201"/>
      <c r="D11" s="194"/>
      <c r="E11" s="194"/>
      <c r="F11" s="194"/>
      <c r="G11" s="194"/>
      <c r="H11" s="194"/>
      <c r="I11" s="194"/>
      <c r="J11" s="194"/>
      <c r="K11" s="194"/>
    </row>
    <row r="12" spans="1:11" ht="53.25" customHeight="1">
      <c r="A12" s="201"/>
      <c r="B12" s="201"/>
      <c r="C12" s="201"/>
      <c r="D12" s="194"/>
      <c r="E12" s="194"/>
      <c r="F12" s="194"/>
      <c r="G12" s="194"/>
      <c r="H12" s="194"/>
      <c r="I12" s="194"/>
      <c r="J12" s="194"/>
      <c r="K12" s="194"/>
    </row>
    <row r="13" spans="1:11" ht="12.75">
      <c r="A13" s="23">
        <v>1</v>
      </c>
      <c r="B13" s="23">
        <v>2</v>
      </c>
      <c r="C13" s="23">
        <v>3</v>
      </c>
      <c r="D13" s="23">
        <v>4</v>
      </c>
      <c r="E13" s="23">
        <v>5</v>
      </c>
      <c r="F13" s="23">
        <v>6</v>
      </c>
      <c r="G13" s="23">
        <v>7</v>
      </c>
      <c r="H13" s="23" t="s">
        <v>77</v>
      </c>
      <c r="I13" s="23">
        <v>8</v>
      </c>
      <c r="J13" s="23">
        <v>9</v>
      </c>
      <c r="K13" s="23">
        <v>11</v>
      </c>
    </row>
    <row r="14" spans="1:11" ht="21" customHeight="1">
      <c r="A14" s="24" t="s">
        <v>16</v>
      </c>
      <c r="B14" s="195">
        <v>400</v>
      </c>
      <c r="C14" s="195">
        <v>40002</v>
      </c>
      <c r="D14" s="25" t="s">
        <v>171</v>
      </c>
      <c r="E14" s="26">
        <f>SUM(F14:J14)-H14</f>
        <v>24200</v>
      </c>
      <c r="F14" s="26">
        <v>24200</v>
      </c>
      <c r="G14" s="62"/>
      <c r="H14" s="62"/>
      <c r="I14" s="62"/>
      <c r="J14" s="62"/>
      <c r="K14" s="23" t="s">
        <v>17</v>
      </c>
    </row>
    <row r="15" spans="1:11" ht="12.75">
      <c r="A15" s="55" t="s">
        <v>18</v>
      </c>
      <c r="B15" s="196"/>
      <c r="C15" s="196"/>
      <c r="D15" s="60" t="s">
        <v>172</v>
      </c>
      <c r="E15" s="26">
        <f aca="true" t="shared" si="0" ref="E15:E31">SUM(F15:J15)-H15</f>
        <v>30000</v>
      </c>
      <c r="F15" s="26">
        <v>30000</v>
      </c>
      <c r="G15" s="62"/>
      <c r="H15" s="62"/>
      <c r="I15" s="62"/>
      <c r="J15" s="62"/>
      <c r="K15" s="23" t="s">
        <v>17</v>
      </c>
    </row>
    <row r="16" spans="1:11" ht="12.75">
      <c r="A16" s="55" t="s">
        <v>19</v>
      </c>
      <c r="B16" s="197"/>
      <c r="C16" s="197"/>
      <c r="D16" s="61" t="s">
        <v>154</v>
      </c>
      <c r="E16" s="26">
        <f t="shared" si="0"/>
        <v>6000</v>
      </c>
      <c r="F16" s="26">
        <v>6000</v>
      </c>
      <c r="G16" s="62"/>
      <c r="H16" s="62"/>
      <c r="I16" s="62"/>
      <c r="J16" s="62"/>
      <c r="K16" s="23" t="s">
        <v>17</v>
      </c>
    </row>
    <row r="17" spans="1:11" ht="18" customHeight="1">
      <c r="A17" s="24" t="s">
        <v>21</v>
      </c>
      <c r="B17" s="206" t="s">
        <v>86</v>
      </c>
      <c r="C17" s="24" t="s">
        <v>87</v>
      </c>
      <c r="D17" s="132" t="s">
        <v>149</v>
      </c>
      <c r="E17" s="26">
        <f t="shared" si="0"/>
        <v>25000</v>
      </c>
      <c r="F17" s="26">
        <v>25000</v>
      </c>
      <c r="G17" s="26"/>
      <c r="H17" s="26"/>
      <c r="I17" s="26"/>
      <c r="J17" s="26"/>
      <c r="K17" s="23" t="s">
        <v>17</v>
      </c>
    </row>
    <row r="18" spans="1:11" ht="19.5" customHeight="1">
      <c r="A18" s="24" t="s">
        <v>22</v>
      </c>
      <c r="B18" s="202"/>
      <c r="C18" s="24" t="s">
        <v>169</v>
      </c>
      <c r="D18" s="131" t="s">
        <v>170</v>
      </c>
      <c r="E18" s="26">
        <f t="shared" si="0"/>
        <v>52000</v>
      </c>
      <c r="F18" s="26">
        <v>30000</v>
      </c>
      <c r="G18" s="26"/>
      <c r="H18" s="26"/>
      <c r="I18" s="26">
        <v>22000</v>
      </c>
      <c r="J18" s="26"/>
      <c r="K18" s="23" t="s">
        <v>17</v>
      </c>
    </row>
    <row r="19" spans="1:11" ht="18" customHeight="1">
      <c r="A19" s="24" t="s">
        <v>23</v>
      </c>
      <c r="B19" s="203"/>
      <c r="C19" s="23">
        <v>60095</v>
      </c>
      <c r="D19" s="32" t="s">
        <v>161</v>
      </c>
      <c r="E19" s="26">
        <f t="shared" si="0"/>
        <v>4200</v>
      </c>
      <c r="F19" s="26">
        <v>4200</v>
      </c>
      <c r="G19" s="26"/>
      <c r="H19" s="26"/>
      <c r="I19" s="26"/>
      <c r="J19" s="26"/>
      <c r="K19" s="23" t="s">
        <v>17</v>
      </c>
    </row>
    <row r="20" spans="1:11" ht="18" customHeight="1">
      <c r="A20" s="24" t="s">
        <v>24</v>
      </c>
      <c r="B20" s="129">
        <v>700</v>
      </c>
      <c r="C20" s="129">
        <v>70005</v>
      </c>
      <c r="D20" s="32" t="s">
        <v>168</v>
      </c>
      <c r="E20" s="26">
        <f t="shared" si="0"/>
        <v>20350</v>
      </c>
      <c r="F20" s="26">
        <v>20350</v>
      </c>
      <c r="G20" s="26"/>
      <c r="H20" s="26"/>
      <c r="I20" s="26"/>
      <c r="J20" s="26"/>
      <c r="K20" s="23" t="s">
        <v>17</v>
      </c>
    </row>
    <row r="21" spans="1:11" ht="18" customHeight="1">
      <c r="A21" s="24" t="s">
        <v>25</v>
      </c>
      <c r="B21" s="195">
        <v>900</v>
      </c>
      <c r="C21" s="195">
        <v>90001</v>
      </c>
      <c r="D21" s="32" t="s">
        <v>157</v>
      </c>
      <c r="E21" s="26">
        <f t="shared" si="0"/>
        <v>16400</v>
      </c>
      <c r="F21" s="26">
        <v>16400</v>
      </c>
      <c r="G21" s="26"/>
      <c r="H21" s="26"/>
      <c r="I21" s="26"/>
      <c r="J21" s="26"/>
      <c r="K21" s="23" t="s">
        <v>17</v>
      </c>
    </row>
    <row r="22" spans="1:11" ht="18" customHeight="1">
      <c r="A22" s="24" t="s">
        <v>26</v>
      </c>
      <c r="B22" s="196"/>
      <c r="C22" s="196"/>
      <c r="D22" s="32" t="s">
        <v>158</v>
      </c>
      <c r="E22" s="26">
        <f t="shared" si="0"/>
        <v>55000</v>
      </c>
      <c r="F22" s="26">
        <v>55000</v>
      </c>
      <c r="G22" s="26"/>
      <c r="H22" s="26"/>
      <c r="I22" s="26"/>
      <c r="J22" s="26"/>
      <c r="K22" s="23" t="s">
        <v>17</v>
      </c>
    </row>
    <row r="23" spans="1:11" ht="18" customHeight="1">
      <c r="A23" s="24" t="s">
        <v>27</v>
      </c>
      <c r="B23" s="196"/>
      <c r="C23" s="197"/>
      <c r="D23" s="32" t="s">
        <v>162</v>
      </c>
      <c r="E23" s="26">
        <f t="shared" si="0"/>
        <v>452000</v>
      </c>
      <c r="F23" s="26">
        <v>72000</v>
      </c>
      <c r="G23" s="26">
        <v>380000</v>
      </c>
      <c r="H23" s="26"/>
      <c r="I23" s="26"/>
      <c r="J23" s="26"/>
      <c r="K23" s="23" t="s">
        <v>17</v>
      </c>
    </row>
    <row r="24" spans="1:11" ht="18" customHeight="1">
      <c r="A24" s="24" t="s">
        <v>109</v>
      </c>
      <c r="B24" s="197"/>
      <c r="C24" s="23">
        <v>90015</v>
      </c>
      <c r="D24" s="32" t="s">
        <v>173</v>
      </c>
      <c r="E24" s="26">
        <f t="shared" si="0"/>
        <v>14000</v>
      </c>
      <c r="F24" s="26">
        <v>14000</v>
      </c>
      <c r="G24" s="26"/>
      <c r="H24" s="26"/>
      <c r="I24" s="26"/>
      <c r="J24" s="26"/>
      <c r="K24" s="23" t="s">
        <v>17</v>
      </c>
    </row>
    <row r="25" spans="1:11" ht="15" customHeight="1">
      <c r="A25" s="24" t="s">
        <v>139</v>
      </c>
      <c r="B25" s="206" t="s">
        <v>174</v>
      </c>
      <c r="C25" s="134" t="s">
        <v>175</v>
      </c>
      <c r="D25" s="25" t="s">
        <v>153</v>
      </c>
      <c r="E25" s="26">
        <f t="shared" si="0"/>
        <v>4000</v>
      </c>
      <c r="F25" s="26">
        <v>4000</v>
      </c>
      <c r="G25" s="26"/>
      <c r="H25" s="26"/>
      <c r="I25" s="26"/>
      <c r="J25" s="26"/>
      <c r="K25" s="23" t="s">
        <v>17</v>
      </c>
    </row>
    <row r="26" spans="1:11" ht="22.5" customHeight="1">
      <c r="A26" s="24" t="s">
        <v>155</v>
      </c>
      <c r="B26" s="202"/>
      <c r="C26" s="135" t="s">
        <v>180</v>
      </c>
      <c r="D26" s="131" t="s">
        <v>181</v>
      </c>
      <c r="E26" s="26">
        <f t="shared" si="0"/>
        <v>12500</v>
      </c>
      <c r="F26" s="26">
        <v>5500</v>
      </c>
      <c r="G26" s="26"/>
      <c r="H26" s="26"/>
      <c r="I26" s="26">
        <v>7000</v>
      </c>
      <c r="J26" s="26"/>
      <c r="K26" s="23" t="s">
        <v>17</v>
      </c>
    </row>
    <row r="27" spans="1:11" ht="15" customHeight="1">
      <c r="A27" s="24" t="s">
        <v>177</v>
      </c>
      <c r="B27" s="202" t="s">
        <v>88</v>
      </c>
      <c r="C27" s="204" t="s">
        <v>89</v>
      </c>
      <c r="D27" s="49" t="s">
        <v>90</v>
      </c>
      <c r="E27" s="26">
        <f t="shared" si="0"/>
        <v>10270</v>
      </c>
      <c r="F27" s="26">
        <v>10270</v>
      </c>
      <c r="G27" s="26"/>
      <c r="H27" s="26"/>
      <c r="I27" s="26"/>
      <c r="J27" s="26"/>
      <c r="K27" s="23" t="s">
        <v>17</v>
      </c>
    </row>
    <row r="28" spans="1:11" ht="12" customHeight="1">
      <c r="A28" s="24" t="s">
        <v>156</v>
      </c>
      <c r="B28" s="202"/>
      <c r="C28" s="204"/>
      <c r="D28" s="25" t="s">
        <v>150</v>
      </c>
      <c r="E28" s="26">
        <f t="shared" si="0"/>
        <v>5621.09</v>
      </c>
      <c r="F28" s="26">
        <v>5621.09</v>
      </c>
      <c r="G28" s="26"/>
      <c r="H28" s="26"/>
      <c r="I28" s="26"/>
      <c r="J28" s="26"/>
      <c r="K28" s="23" t="s">
        <v>17</v>
      </c>
    </row>
    <row r="29" spans="1:11" ht="14.25" customHeight="1">
      <c r="A29" s="24" t="s">
        <v>176</v>
      </c>
      <c r="B29" s="202"/>
      <c r="C29" s="204"/>
      <c r="D29" s="43" t="s">
        <v>151</v>
      </c>
      <c r="E29" s="26">
        <f t="shared" si="0"/>
        <v>6672.14</v>
      </c>
      <c r="F29" s="26">
        <v>6672.14</v>
      </c>
      <c r="G29" s="26"/>
      <c r="H29" s="26"/>
      <c r="I29" s="26"/>
      <c r="J29" s="26"/>
      <c r="K29" s="23" t="s">
        <v>17</v>
      </c>
    </row>
    <row r="30" spans="1:11" ht="12.75">
      <c r="A30" s="24" t="s">
        <v>178</v>
      </c>
      <c r="B30" s="202"/>
      <c r="C30" s="204"/>
      <c r="D30" s="63" t="s">
        <v>85</v>
      </c>
      <c r="E30" s="26">
        <f t="shared" si="0"/>
        <v>12000</v>
      </c>
      <c r="F30" s="26">
        <v>12000</v>
      </c>
      <c r="G30" s="26"/>
      <c r="H30" s="26"/>
      <c r="I30" s="44"/>
      <c r="J30" s="44"/>
      <c r="K30" s="23" t="s">
        <v>17</v>
      </c>
    </row>
    <row r="31" spans="1:11" ht="12.75">
      <c r="A31" s="24" t="s">
        <v>179</v>
      </c>
      <c r="B31" s="203"/>
      <c r="C31" s="205"/>
      <c r="D31" s="25" t="s">
        <v>152</v>
      </c>
      <c r="E31" s="26">
        <f t="shared" si="0"/>
        <v>5000</v>
      </c>
      <c r="F31" s="26">
        <v>5000</v>
      </c>
      <c r="G31" s="26"/>
      <c r="H31" s="26"/>
      <c r="I31" s="44"/>
      <c r="J31" s="44"/>
      <c r="K31" s="23" t="s">
        <v>17</v>
      </c>
    </row>
    <row r="32" spans="1:11" ht="12.75">
      <c r="A32" s="24"/>
      <c r="B32" s="24"/>
      <c r="C32" s="24"/>
      <c r="D32" s="25"/>
      <c r="E32" s="26">
        <f>SUM(F32:J32)</f>
        <v>0</v>
      </c>
      <c r="F32" s="26"/>
      <c r="G32" s="26"/>
      <c r="H32" s="26"/>
      <c r="I32" s="44"/>
      <c r="J32" s="44"/>
      <c r="K32" s="23" t="s">
        <v>17</v>
      </c>
    </row>
    <row r="33" spans="1:11" ht="12.75">
      <c r="A33" s="198" t="s">
        <v>28</v>
      </c>
      <c r="B33" s="199"/>
      <c r="C33" s="199"/>
      <c r="D33" s="200"/>
      <c r="E33" s="27">
        <f>SUM(E14:E32)</f>
        <v>755213.23</v>
      </c>
      <c r="F33" s="27">
        <f>SUM(F14:F32)</f>
        <v>346213.23000000004</v>
      </c>
      <c r="G33" s="27">
        <f>SUM(G17:G32)</f>
        <v>380000</v>
      </c>
      <c r="H33" s="27">
        <f>SUM(H17:H32)</f>
        <v>0</v>
      </c>
      <c r="I33" s="27">
        <f>SUM(I17:I32)</f>
        <v>29000</v>
      </c>
      <c r="J33" s="27">
        <f>SUM(J17:J32)</f>
        <v>0</v>
      </c>
      <c r="K33" s="28" t="s">
        <v>29</v>
      </c>
    </row>
    <row r="35" ht="12.75">
      <c r="J35" s="45"/>
    </row>
    <row r="36" ht="12.75">
      <c r="J36" s="45"/>
    </row>
    <row r="37" ht="12.75">
      <c r="J37" s="45"/>
    </row>
  </sheetData>
  <mergeCells count="25">
    <mergeCell ref="I1:K1"/>
    <mergeCell ref="G9:G12"/>
    <mergeCell ref="A5:K5"/>
    <mergeCell ref="I2:K2"/>
    <mergeCell ref="I9:I12"/>
    <mergeCell ref="C7:C12"/>
    <mergeCell ref="K7:K12"/>
    <mergeCell ref="E7:J7"/>
    <mergeCell ref="J9:J12"/>
    <mergeCell ref="H10:H12"/>
    <mergeCell ref="A33:D33"/>
    <mergeCell ref="D7:D12"/>
    <mergeCell ref="A7:A12"/>
    <mergeCell ref="B7:B12"/>
    <mergeCell ref="C21:C23"/>
    <mergeCell ref="B27:B31"/>
    <mergeCell ref="C27:C31"/>
    <mergeCell ref="B17:B19"/>
    <mergeCell ref="B21:B24"/>
    <mergeCell ref="B25:B26"/>
    <mergeCell ref="E8:E12"/>
    <mergeCell ref="F8:J8"/>
    <mergeCell ref="F9:F12"/>
    <mergeCell ref="B14:B16"/>
    <mergeCell ref="C14:C16"/>
  </mergeCells>
  <printOptions/>
  <pageMargins left="0.75" right="0.75" top="1" bottom="1" header="0.5" footer="0.5"/>
  <pageSetup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2"/>
  <sheetViews>
    <sheetView view="pageBreakPreview" zoomScaleSheetLayoutView="100" workbookViewId="0" topLeftCell="A1">
      <selection activeCell="G2" sqref="G2:I2"/>
    </sheetView>
  </sheetViews>
  <sheetFormatPr defaultColWidth="9.00390625" defaultRowHeight="12.75"/>
  <cols>
    <col min="1" max="1" width="4.125" style="0" customWidth="1"/>
    <col min="2" max="2" width="55.625" style="0" customWidth="1"/>
    <col min="3" max="3" width="8.125" style="0" customWidth="1"/>
    <col min="4" max="4" width="11.875" style="0" customWidth="1"/>
    <col min="5" max="5" width="4.875" style="0" customWidth="1"/>
    <col min="6" max="6" width="8.25390625" style="0" customWidth="1"/>
    <col min="7" max="7" width="23.625" style="0" customWidth="1"/>
    <col min="8" max="8" width="13.00390625" style="0" customWidth="1"/>
    <col min="9" max="9" width="11.75390625" style="0" customWidth="1"/>
  </cols>
  <sheetData>
    <row r="1" spans="7:9" ht="12.75">
      <c r="G1" s="207" t="s">
        <v>106</v>
      </c>
      <c r="H1" s="207"/>
      <c r="I1" s="207"/>
    </row>
    <row r="2" spans="7:9" ht="12.75">
      <c r="G2" s="210" t="s">
        <v>191</v>
      </c>
      <c r="H2" s="210"/>
      <c r="I2" s="210"/>
    </row>
    <row r="3" spans="7:9" ht="12.75">
      <c r="G3" s="207" t="s">
        <v>0</v>
      </c>
      <c r="H3" s="207"/>
      <c r="I3" s="207"/>
    </row>
    <row r="4" spans="7:9" ht="12.75">
      <c r="G4" s="210" t="s">
        <v>182</v>
      </c>
      <c r="H4" s="210"/>
      <c r="I4" s="210"/>
    </row>
    <row r="5" spans="1:9" ht="24" customHeight="1">
      <c r="A5" s="218" t="s">
        <v>144</v>
      </c>
      <c r="B5" s="218"/>
      <c r="C5" s="218"/>
      <c r="D5" s="218"/>
      <c r="E5" s="218"/>
      <c r="F5" s="218"/>
      <c r="G5" s="218"/>
      <c r="H5" s="218"/>
      <c r="I5" s="218"/>
    </row>
    <row r="6" spans="1:9" ht="21.75" customHeight="1">
      <c r="A6" s="64" t="s">
        <v>33</v>
      </c>
      <c r="B6" s="64" t="s">
        <v>34</v>
      </c>
      <c r="C6" s="217" t="s">
        <v>35</v>
      </c>
      <c r="D6" s="217" t="s">
        <v>167</v>
      </c>
      <c r="E6" s="217" t="s">
        <v>3</v>
      </c>
      <c r="F6" s="217" t="s">
        <v>36</v>
      </c>
      <c r="G6" s="212" t="s">
        <v>37</v>
      </c>
      <c r="H6" s="213"/>
      <c r="I6" s="217" t="s">
        <v>108</v>
      </c>
    </row>
    <row r="7" spans="1:9" ht="54" customHeight="1">
      <c r="A7" s="64"/>
      <c r="B7" s="64"/>
      <c r="C7" s="217"/>
      <c r="D7" s="217"/>
      <c r="E7" s="217"/>
      <c r="F7" s="217"/>
      <c r="G7" s="64" t="s">
        <v>38</v>
      </c>
      <c r="H7" s="96" t="s">
        <v>39</v>
      </c>
      <c r="I7" s="217"/>
    </row>
    <row r="8" spans="1:9" ht="18" customHeight="1">
      <c r="A8" s="64">
        <v>1</v>
      </c>
      <c r="B8" s="64">
        <v>2</v>
      </c>
      <c r="C8" s="64">
        <v>3</v>
      </c>
      <c r="D8" s="64">
        <v>4</v>
      </c>
      <c r="E8" s="64">
        <v>5</v>
      </c>
      <c r="F8" s="64">
        <v>6</v>
      </c>
      <c r="G8" s="64">
        <v>7</v>
      </c>
      <c r="H8" s="64">
        <v>8</v>
      </c>
      <c r="I8" s="64">
        <v>9</v>
      </c>
    </row>
    <row r="9" spans="1:9" ht="12.75" customHeight="1">
      <c r="A9" s="214" t="s">
        <v>16</v>
      </c>
      <c r="B9" s="220" t="s">
        <v>100</v>
      </c>
      <c r="C9" s="211" t="s">
        <v>110</v>
      </c>
      <c r="D9" s="217" t="s">
        <v>17</v>
      </c>
      <c r="E9" s="219">
        <v>600</v>
      </c>
      <c r="F9" s="211">
        <v>60016</v>
      </c>
      <c r="G9" s="99" t="s">
        <v>40</v>
      </c>
      <c r="H9" s="100">
        <f>SUM(H10)</f>
        <v>25091783.6</v>
      </c>
      <c r="I9" s="100">
        <f>SUM(I10)</f>
        <v>1000000</v>
      </c>
    </row>
    <row r="10" spans="1:9" ht="13.5" customHeight="1">
      <c r="A10" s="215"/>
      <c r="B10" s="221"/>
      <c r="C10" s="211"/>
      <c r="D10" s="217"/>
      <c r="E10" s="219"/>
      <c r="F10" s="211"/>
      <c r="G10" s="99" t="s">
        <v>41</v>
      </c>
      <c r="H10" s="100">
        <f>SUM(H11:H13)</f>
        <v>25091783.6</v>
      </c>
      <c r="I10" s="100">
        <f>SUM(I11,I13)</f>
        <v>1000000</v>
      </c>
    </row>
    <row r="11" spans="1:9" ht="12.75">
      <c r="A11" s="215"/>
      <c r="B11" s="16" t="s">
        <v>96</v>
      </c>
      <c r="C11" s="211"/>
      <c r="D11" s="217"/>
      <c r="E11" s="219"/>
      <c r="F11" s="211"/>
      <c r="G11" s="99" t="s">
        <v>42</v>
      </c>
      <c r="H11" s="100">
        <v>3786533.6</v>
      </c>
      <c r="I11" s="100">
        <v>150000</v>
      </c>
    </row>
    <row r="12" spans="1:9" ht="17.25" customHeight="1">
      <c r="A12" s="215"/>
      <c r="B12" s="99" t="s">
        <v>97</v>
      </c>
      <c r="C12" s="211"/>
      <c r="D12" s="217"/>
      <c r="E12" s="219"/>
      <c r="F12" s="211"/>
      <c r="G12" s="99" t="s">
        <v>43</v>
      </c>
      <c r="H12" s="100">
        <f>SUM(I12:O12)</f>
        <v>0</v>
      </c>
      <c r="I12" s="101">
        <v>0</v>
      </c>
    </row>
    <row r="13" spans="1:9" ht="25.5">
      <c r="A13" s="215"/>
      <c r="B13" s="16" t="s">
        <v>119</v>
      </c>
      <c r="C13" s="211"/>
      <c r="D13" s="217"/>
      <c r="E13" s="219"/>
      <c r="F13" s="211"/>
      <c r="G13" s="99" t="s">
        <v>44</v>
      </c>
      <c r="H13" s="100">
        <v>21305250</v>
      </c>
      <c r="I13" s="100">
        <v>850000</v>
      </c>
    </row>
    <row r="14" spans="1:9" ht="20.25" customHeight="1">
      <c r="A14" s="216"/>
      <c r="B14" s="102"/>
      <c r="C14" s="211"/>
      <c r="D14" s="217"/>
      <c r="E14" s="219"/>
      <c r="F14" s="211"/>
      <c r="G14" s="120" t="s">
        <v>45</v>
      </c>
      <c r="H14" s="100">
        <f>SUM(I14:O14)</f>
        <v>0</v>
      </c>
      <c r="I14" s="101">
        <v>0</v>
      </c>
    </row>
    <row r="15" spans="1:9" ht="12.75" customHeight="1">
      <c r="A15" s="214" t="s">
        <v>18</v>
      </c>
      <c r="B15" s="220" t="s">
        <v>93</v>
      </c>
      <c r="C15" s="227" t="s">
        <v>103</v>
      </c>
      <c r="D15" s="217" t="s">
        <v>17</v>
      </c>
      <c r="E15" s="219">
        <v>600</v>
      </c>
      <c r="F15" s="211">
        <v>60016</v>
      </c>
      <c r="G15" s="99" t="s">
        <v>40</v>
      </c>
      <c r="H15" s="100">
        <f>SUM(H16)</f>
        <v>2425000</v>
      </c>
      <c r="I15" s="100">
        <f>SUM(I16)</f>
        <v>25000</v>
      </c>
    </row>
    <row r="16" spans="1:9" ht="12.75">
      <c r="A16" s="215"/>
      <c r="B16" s="222"/>
      <c r="C16" s="228"/>
      <c r="D16" s="217"/>
      <c r="E16" s="219"/>
      <c r="F16" s="211"/>
      <c r="G16" s="99" t="s">
        <v>41</v>
      </c>
      <c r="H16" s="100">
        <f>SUM(H17:H19)</f>
        <v>2425000</v>
      </c>
      <c r="I16" s="101">
        <f>SUM(I17:I19)</f>
        <v>25000</v>
      </c>
    </row>
    <row r="17" spans="1:9" ht="15.75" customHeight="1">
      <c r="A17" s="215"/>
      <c r="B17" s="99" t="s">
        <v>94</v>
      </c>
      <c r="C17" s="228"/>
      <c r="D17" s="217"/>
      <c r="E17" s="219"/>
      <c r="F17" s="211"/>
      <c r="G17" s="99" t="s">
        <v>42</v>
      </c>
      <c r="H17" s="100">
        <v>959500</v>
      </c>
      <c r="I17" s="101">
        <v>10000</v>
      </c>
    </row>
    <row r="18" spans="1:9" ht="25.5" customHeight="1">
      <c r="A18" s="215"/>
      <c r="B18" s="99" t="s">
        <v>95</v>
      </c>
      <c r="C18" s="228"/>
      <c r="D18" s="217"/>
      <c r="E18" s="219"/>
      <c r="F18" s="211"/>
      <c r="G18" s="99" t="s">
        <v>43</v>
      </c>
      <c r="H18" s="100">
        <f>SUM(I18:O18)</f>
        <v>0</v>
      </c>
      <c r="I18" s="101"/>
    </row>
    <row r="19" spans="1:9" ht="27" customHeight="1">
      <c r="A19" s="215"/>
      <c r="B19" s="220" t="s">
        <v>92</v>
      </c>
      <c r="C19" s="228"/>
      <c r="D19" s="217"/>
      <c r="E19" s="219"/>
      <c r="F19" s="211"/>
      <c r="G19" s="99" t="s">
        <v>44</v>
      </c>
      <c r="H19" s="100">
        <v>1465500</v>
      </c>
      <c r="I19" s="101">
        <v>15000</v>
      </c>
    </row>
    <row r="20" spans="1:9" ht="21" customHeight="1">
      <c r="A20" s="216"/>
      <c r="B20" s="221"/>
      <c r="C20" s="229"/>
      <c r="D20" s="217"/>
      <c r="E20" s="219"/>
      <c r="F20" s="211"/>
      <c r="G20" s="120" t="s">
        <v>45</v>
      </c>
      <c r="H20" s="100">
        <f>SUM(I20:O20)</f>
        <v>0</v>
      </c>
      <c r="I20" s="100">
        <f>SUM(J20:P20)</f>
        <v>0</v>
      </c>
    </row>
    <row r="21" spans="1:9" ht="15" customHeight="1">
      <c r="A21" s="230" t="s">
        <v>19</v>
      </c>
      <c r="B21" s="223" t="s">
        <v>46</v>
      </c>
      <c r="C21" s="214" t="s">
        <v>146</v>
      </c>
      <c r="D21" s="217" t="s">
        <v>17</v>
      </c>
      <c r="E21" s="217">
        <v>900</v>
      </c>
      <c r="F21" s="217">
        <v>90005</v>
      </c>
      <c r="G21" s="99" t="s">
        <v>40</v>
      </c>
      <c r="H21" s="100">
        <f>SUM(H22+H27)</f>
        <v>2016095.8299999998</v>
      </c>
      <c r="I21" s="100">
        <f>SUM(I22+I27)</f>
        <v>92622.04</v>
      </c>
    </row>
    <row r="22" spans="1:9" ht="12.75">
      <c r="A22" s="231"/>
      <c r="B22" s="226"/>
      <c r="C22" s="215"/>
      <c r="D22" s="217"/>
      <c r="E22" s="217"/>
      <c r="F22" s="217"/>
      <c r="G22" s="99" t="s">
        <v>49</v>
      </c>
      <c r="H22" s="100">
        <f>SUM(H23,H25)</f>
        <v>49715.88</v>
      </c>
      <c r="I22" s="100">
        <f>SUM(I23,I25)</f>
        <v>24424.36</v>
      </c>
    </row>
    <row r="23" spans="1:9" ht="12.75">
      <c r="A23" s="231"/>
      <c r="B23" s="224"/>
      <c r="C23" s="215"/>
      <c r="D23" s="217"/>
      <c r="E23" s="217"/>
      <c r="F23" s="217"/>
      <c r="G23" s="99" t="s">
        <v>42</v>
      </c>
      <c r="H23" s="100">
        <v>22246.12</v>
      </c>
      <c r="I23" s="100">
        <v>9531.46</v>
      </c>
    </row>
    <row r="24" spans="1:9" ht="12.75">
      <c r="A24" s="231"/>
      <c r="B24" s="220" t="s">
        <v>113</v>
      </c>
      <c r="C24" s="215"/>
      <c r="D24" s="217"/>
      <c r="E24" s="217"/>
      <c r="F24" s="217"/>
      <c r="G24" s="99" t="s">
        <v>43</v>
      </c>
      <c r="H24" s="100">
        <f>SUM(I24:O24)</f>
        <v>0</v>
      </c>
      <c r="I24" s="100">
        <v>0</v>
      </c>
    </row>
    <row r="25" spans="1:9" ht="22.5" customHeight="1">
      <c r="A25" s="231"/>
      <c r="B25" s="225"/>
      <c r="C25" s="215"/>
      <c r="D25" s="217"/>
      <c r="E25" s="217"/>
      <c r="F25" s="217"/>
      <c r="G25" s="99" t="s">
        <v>44</v>
      </c>
      <c r="H25" s="100">
        <v>27469.76</v>
      </c>
      <c r="I25" s="100">
        <v>14892.9</v>
      </c>
    </row>
    <row r="26" spans="1:9" ht="22.5" customHeight="1">
      <c r="A26" s="231"/>
      <c r="B26" s="222"/>
      <c r="C26" s="215"/>
      <c r="D26" s="217"/>
      <c r="E26" s="217"/>
      <c r="F26" s="217"/>
      <c r="G26" s="120" t="s">
        <v>45</v>
      </c>
      <c r="H26" s="100">
        <f>SUM(I26:O26)</f>
        <v>0</v>
      </c>
      <c r="I26" s="100">
        <f>SUM(J26:P26)</f>
        <v>0</v>
      </c>
    </row>
    <row r="27" spans="1:9" ht="12.75">
      <c r="A27" s="231"/>
      <c r="B27" s="16" t="s">
        <v>47</v>
      </c>
      <c r="C27" s="215"/>
      <c r="D27" s="217"/>
      <c r="E27" s="217"/>
      <c r="F27" s="217"/>
      <c r="G27" s="99" t="s">
        <v>41</v>
      </c>
      <c r="H27" s="100">
        <f>SUM(H28:H30)</f>
        <v>1966379.95</v>
      </c>
      <c r="I27" s="100">
        <f>SUM(I28:I30)</f>
        <v>68197.68</v>
      </c>
    </row>
    <row r="28" spans="1:9" ht="12.75">
      <c r="A28" s="231"/>
      <c r="B28" s="16"/>
      <c r="C28" s="215"/>
      <c r="D28" s="217"/>
      <c r="E28" s="217"/>
      <c r="F28" s="217"/>
      <c r="G28" s="99" t="s">
        <v>42</v>
      </c>
      <c r="H28" s="100">
        <v>590062.2</v>
      </c>
      <c r="I28" s="100">
        <v>20497.98</v>
      </c>
    </row>
    <row r="29" spans="1:9" ht="12.75" customHeight="1">
      <c r="A29" s="231"/>
      <c r="B29" s="220" t="s">
        <v>48</v>
      </c>
      <c r="C29" s="215"/>
      <c r="D29" s="217"/>
      <c r="E29" s="217"/>
      <c r="F29" s="217"/>
      <c r="G29" s="99" t="s">
        <v>43</v>
      </c>
      <c r="H29" s="100">
        <f>SUM(I29:O29)</f>
        <v>0</v>
      </c>
      <c r="I29" s="100">
        <v>0</v>
      </c>
    </row>
    <row r="30" spans="1:9" ht="25.5">
      <c r="A30" s="231"/>
      <c r="B30" s="221"/>
      <c r="C30" s="215"/>
      <c r="D30" s="217"/>
      <c r="E30" s="217"/>
      <c r="F30" s="217"/>
      <c r="G30" s="99" t="s">
        <v>44</v>
      </c>
      <c r="H30" s="100">
        <v>1376317.75</v>
      </c>
      <c r="I30" s="100">
        <v>47699.7</v>
      </c>
    </row>
    <row r="31" spans="1:9" ht="20.25" customHeight="1">
      <c r="A31" s="232"/>
      <c r="B31" s="103"/>
      <c r="C31" s="216"/>
      <c r="D31" s="217"/>
      <c r="E31" s="217"/>
      <c r="F31" s="217"/>
      <c r="G31" s="120" t="s">
        <v>45</v>
      </c>
      <c r="H31" s="100">
        <f>SUM(I31:O31)</f>
        <v>0</v>
      </c>
      <c r="I31" s="100">
        <v>0</v>
      </c>
    </row>
    <row r="32" spans="1:9" ht="12.75" customHeight="1">
      <c r="A32" s="230" t="s">
        <v>21</v>
      </c>
      <c r="B32" s="220" t="s">
        <v>93</v>
      </c>
      <c r="C32" s="214" t="s">
        <v>165</v>
      </c>
      <c r="D32" s="217" t="s">
        <v>17</v>
      </c>
      <c r="E32" s="214">
        <v>921</v>
      </c>
      <c r="F32" s="214">
        <v>92195</v>
      </c>
      <c r="G32" s="99" t="s">
        <v>40</v>
      </c>
      <c r="H32" s="100">
        <f>SUM(H33)</f>
        <v>6417000</v>
      </c>
      <c r="I32" s="100">
        <f>SUM(I33)</f>
        <v>318990</v>
      </c>
    </row>
    <row r="33" spans="1:9" ht="12.75">
      <c r="A33" s="231"/>
      <c r="B33" s="221"/>
      <c r="C33" s="215"/>
      <c r="D33" s="217"/>
      <c r="E33" s="215"/>
      <c r="F33" s="215"/>
      <c r="G33" s="99" t="s">
        <v>41</v>
      </c>
      <c r="H33" s="100">
        <f>SUM(H34:H36)</f>
        <v>6417000</v>
      </c>
      <c r="I33" s="100">
        <f>SUM(I34:I36)</f>
        <v>318990</v>
      </c>
    </row>
    <row r="34" spans="1:9" ht="16.5" customHeight="1">
      <c r="A34" s="231"/>
      <c r="B34" s="99" t="s">
        <v>94</v>
      </c>
      <c r="C34" s="215"/>
      <c r="D34" s="217"/>
      <c r="E34" s="215"/>
      <c r="F34" s="215"/>
      <c r="G34" s="99" t="s">
        <v>42</v>
      </c>
      <c r="H34" s="100">
        <v>1397200</v>
      </c>
      <c r="I34" s="100">
        <v>172398</v>
      </c>
    </row>
    <row r="35" spans="1:9" ht="26.25" customHeight="1">
      <c r="A35" s="231"/>
      <c r="B35" s="99" t="s">
        <v>99</v>
      </c>
      <c r="C35" s="215"/>
      <c r="D35" s="217"/>
      <c r="E35" s="215"/>
      <c r="F35" s="215"/>
      <c r="G35" s="99" t="s">
        <v>43</v>
      </c>
      <c r="H35" s="100">
        <v>313737.5</v>
      </c>
      <c r="I35" s="100">
        <v>9162</v>
      </c>
    </row>
    <row r="36" spans="1:9" ht="31.5" customHeight="1">
      <c r="A36" s="231"/>
      <c r="B36" s="223" t="s">
        <v>105</v>
      </c>
      <c r="C36" s="215"/>
      <c r="D36" s="217"/>
      <c r="E36" s="215"/>
      <c r="F36" s="215"/>
      <c r="G36" s="99" t="s">
        <v>44</v>
      </c>
      <c r="H36" s="100">
        <v>4706062.5</v>
      </c>
      <c r="I36" s="100">
        <v>137430</v>
      </c>
    </row>
    <row r="37" spans="1:9" ht="21.75" customHeight="1">
      <c r="A37" s="232"/>
      <c r="B37" s="224"/>
      <c r="C37" s="216"/>
      <c r="D37" s="217"/>
      <c r="E37" s="216"/>
      <c r="F37" s="216"/>
      <c r="G37" s="120" t="s">
        <v>45</v>
      </c>
      <c r="H37" s="100">
        <f>SUM(I37:O37)</f>
        <v>0</v>
      </c>
      <c r="I37" s="100">
        <v>0</v>
      </c>
    </row>
    <row r="38" spans="1:9" ht="12.75" customHeight="1">
      <c r="A38" s="230" t="s">
        <v>22</v>
      </c>
      <c r="B38" s="220" t="s">
        <v>93</v>
      </c>
      <c r="C38" s="214" t="s">
        <v>103</v>
      </c>
      <c r="D38" s="214" t="s">
        <v>17</v>
      </c>
      <c r="E38" s="214">
        <v>900</v>
      </c>
      <c r="F38" s="214">
        <v>90001</v>
      </c>
      <c r="G38" s="99" t="s">
        <v>40</v>
      </c>
      <c r="H38" s="100">
        <f>SUM(H39)</f>
        <v>2313173.85</v>
      </c>
      <c r="I38" s="100">
        <f>SUM(I39)</f>
        <v>2306250</v>
      </c>
    </row>
    <row r="39" spans="1:9" ht="12.75">
      <c r="A39" s="231"/>
      <c r="B39" s="222"/>
      <c r="C39" s="215"/>
      <c r="D39" s="215"/>
      <c r="E39" s="215"/>
      <c r="F39" s="215"/>
      <c r="G39" s="99" t="s">
        <v>41</v>
      </c>
      <c r="H39" s="100">
        <f>SUM(H40:H42)</f>
        <v>2313173.85</v>
      </c>
      <c r="I39" s="100">
        <f>SUM(I40:I42)</f>
        <v>2306250</v>
      </c>
    </row>
    <row r="40" spans="1:9" ht="16.5" customHeight="1">
      <c r="A40" s="231"/>
      <c r="B40" s="99" t="s">
        <v>94</v>
      </c>
      <c r="C40" s="215"/>
      <c r="D40" s="215"/>
      <c r="E40" s="215"/>
      <c r="F40" s="215"/>
      <c r="G40" s="99" t="s">
        <v>42</v>
      </c>
      <c r="H40" s="100">
        <v>809407.99</v>
      </c>
      <c r="I40" s="100">
        <v>806250</v>
      </c>
    </row>
    <row r="41" spans="1:9" ht="18" customHeight="1">
      <c r="A41" s="231"/>
      <c r="B41" s="99" t="s">
        <v>114</v>
      </c>
      <c r="C41" s="215"/>
      <c r="D41" s="215"/>
      <c r="E41" s="215"/>
      <c r="F41" s="215"/>
      <c r="G41" s="99" t="s">
        <v>43</v>
      </c>
      <c r="H41" s="100">
        <f>SUM(I41:O41)</f>
        <v>0</v>
      </c>
      <c r="I41" s="100">
        <v>0</v>
      </c>
    </row>
    <row r="42" spans="1:9" ht="26.25" customHeight="1">
      <c r="A42" s="231"/>
      <c r="B42" s="104"/>
      <c r="C42" s="215"/>
      <c r="D42" s="215"/>
      <c r="E42" s="215"/>
      <c r="F42" s="215"/>
      <c r="G42" s="99" t="s">
        <v>44</v>
      </c>
      <c r="H42" s="100">
        <v>1503765.86</v>
      </c>
      <c r="I42" s="100">
        <v>1500000</v>
      </c>
    </row>
    <row r="43" spans="1:9" ht="23.25" customHeight="1">
      <c r="A43" s="232"/>
      <c r="B43" s="104" t="s">
        <v>120</v>
      </c>
      <c r="C43" s="216"/>
      <c r="D43" s="216"/>
      <c r="E43" s="216"/>
      <c r="F43" s="216"/>
      <c r="G43" s="120" t="s">
        <v>45</v>
      </c>
      <c r="H43" s="100">
        <f>SUM(I43:O43)</f>
        <v>0</v>
      </c>
      <c r="I43" s="100">
        <f>SUM(J43:P43)</f>
        <v>0</v>
      </c>
    </row>
    <row r="44" spans="1:9" ht="12" customHeight="1">
      <c r="A44" s="230" t="s">
        <v>23</v>
      </c>
      <c r="B44" s="220" t="s">
        <v>93</v>
      </c>
      <c r="C44" s="214" t="s">
        <v>102</v>
      </c>
      <c r="D44" s="217" t="s">
        <v>17</v>
      </c>
      <c r="E44" s="214">
        <v>900</v>
      </c>
      <c r="F44" s="214">
        <v>90001</v>
      </c>
      <c r="G44" s="99" t="s">
        <v>40</v>
      </c>
      <c r="H44" s="100">
        <f>SUM(H45)</f>
        <v>2500502.3200000003</v>
      </c>
      <c r="I44" s="100">
        <f>SUM(I45)</f>
        <v>1926795</v>
      </c>
    </row>
    <row r="45" spans="1:9" ht="12.75">
      <c r="A45" s="231"/>
      <c r="B45" s="221"/>
      <c r="C45" s="215"/>
      <c r="D45" s="217"/>
      <c r="E45" s="215"/>
      <c r="F45" s="215"/>
      <c r="G45" s="99" t="s">
        <v>41</v>
      </c>
      <c r="H45" s="100">
        <f>SUM(H46:H48)</f>
        <v>2500502.3200000003</v>
      </c>
      <c r="I45" s="100">
        <f>SUM(I46:I48)</f>
        <v>1926795</v>
      </c>
    </row>
    <row r="46" spans="1:9" ht="21" customHeight="1">
      <c r="A46" s="231"/>
      <c r="B46" s="97" t="s">
        <v>94</v>
      </c>
      <c r="C46" s="215"/>
      <c r="D46" s="217"/>
      <c r="E46" s="215"/>
      <c r="F46" s="215"/>
      <c r="G46" s="99" t="s">
        <v>42</v>
      </c>
      <c r="H46" s="100">
        <v>804336.46</v>
      </c>
      <c r="I46" s="100">
        <v>681595</v>
      </c>
    </row>
    <row r="47" spans="1:9" ht="12.75">
      <c r="A47" s="231"/>
      <c r="B47" s="13" t="s">
        <v>114</v>
      </c>
      <c r="C47" s="215"/>
      <c r="D47" s="217"/>
      <c r="E47" s="215"/>
      <c r="F47" s="215"/>
      <c r="G47" s="99" t="s">
        <v>43</v>
      </c>
      <c r="H47" s="100">
        <f>SUM(I47:O47)</f>
        <v>0</v>
      </c>
      <c r="I47" s="100">
        <v>0</v>
      </c>
    </row>
    <row r="48" spans="1:9" ht="22.5" customHeight="1">
      <c r="A48" s="231"/>
      <c r="B48" s="220" t="s">
        <v>121</v>
      </c>
      <c r="C48" s="215"/>
      <c r="D48" s="217"/>
      <c r="E48" s="215"/>
      <c r="F48" s="215"/>
      <c r="G48" s="99" t="s">
        <v>44</v>
      </c>
      <c r="H48" s="100">
        <v>1696165.86</v>
      </c>
      <c r="I48" s="100">
        <v>1245200</v>
      </c>
    </row>
    <row r="49" spans="1:9" ht="24" customHeight="1">
      <c r="A49" s="232"/>
      <c r="B49" s="221"/>
      <c r="C49" s="216"/>
      <c r="D49" s="217"/>
      <c r="E49" s="216"/>
      <c r="F49" s="216"/>
      <c r="G49" s="120" t="s">
        <v>45</v>
      </c>
      <c r="H49" s="100">
        <f>SUM(I49:O49)</f>
        <v>0</v>
      </c>
      <c r="I49" s="100">
        <f>SUM(J49:P49)</f>
        <v>0</v>
      </c>
    </row>
    <row r="50" spans="1:9" ht="13.5" customHeight="1">
      <c r="A50" s="230" t="s">
        <v>24</v>
      </c>
      <c r="B50" s="220" t="s">
        <v>115</v>
      </c>
      <c r="C50" s="214" t="s">
        <v>82</v>
      </c>
      <c r="D50" s="214" t="s">
        <v>17</v>
      </c>
      <c r="E50" s="214">
        <v>900</v>
      </c>
      <c r="F50" s="214">
        <v>90001</v>
      </c>
      <c r="G50" s="99" t="s">
        <v>40</v>
      </c>
      <c r="H50" s="100">
        <f>SUM(H51)</f>
        <v>3800875.7</v>
      </c>
      <c r="I50" s="100">
        <f>SUM(I51)</f>
        <v>18450</v>
      </c>
    </row>
    <row r="51" spans="1:9" ht="12.75">
      <c r="A51" s="231"/>
      <c r="B51" s="221"/>
      <c r="C51" s="215"/>
      <c r="D51" s="215"/>
      <c r="E51" s="215"/>
      <c r="F51" s="215"/>
      <c r="G51" s="99" t="s">
        <v>41</v>
      </c>
      <c r="H51" s="100">
        <f>SUM(H52:H54)</f>
        <v>3800875.7</v>
      </c>
      <c r="I51" s="100">
        <f>SUM(I52:I54)</f>
        <v>18450</v>
      </c>
    </row>
    <row r="52" spans="1:9" ht="25.5" customHeight="1">
      <c r="A52" s="231"/>
      <c r="B52" s="99" t="s">
        <v>116</v>
      </c>
      <c r="C52" s="215"/>
      <c r="D52" s="215"/>
      <c r="E52" s="215"/>
      <c r="F52" s="215"/>
      <c r="G52" s="99" t="s">
        <v>42</v>
      </c>
      <c r="H52" s="100">
        <v>1800875.7</v>
      </c>
      <c r="I52" s="100">
        <v>18450</v>
      </c>
    </row>
    <row r="53" spans="1:9" ht="18.75" customHeight="1">
      <c r="A53" s="231"/>
      <c r="B53" s="99" t="s">
        <v>117</v>
      </c>
      <c r="C53" s="215"/>
      <c r="D53" s="215"/>
      <c r="E53" s="215"/>
      <c r="F53" s="215"/>
      <c r="G53" s="99" t="s">
        <v>43</v>
      </c>
      <c r="H53" s="100"/>
      <c r="I53" s="100">
        <v>0</v>
      </c>
    </row>
    <row r="54" spans="1:9" ht="25.5">
      <c r="A54" s="231"/>
      <c r="B54" s="105" t="s">
        <v>122</v>
      </c>
      <c r="C54" s="215"/>
      <c r="D54" s="215"/>
      <c r="E54" s="215"/>
      <c r="F54" s="215"/>
      <c r="G54" s="99" t="s">
        <v>44</v>
      </c>
      <c r="H54" s="100">
        <v>2000000</v>
      </c>
      <c r="I54" s="100">
        <v>0</v>
      </c>
    </row>
    <row r="55" spans="1:9" ht="21.75" customHeight="1">
      <c r="A55" s="232"/>
      <c r="B55" s="105"/>
      <c r="C55" s="216"/>
      <c r="D55" s="216"/>
      <c r="E55" s="216"/>
      <c r="F55" s="216"/>
      <c r="G55" s="121" t="s">
        <v>45</v>
      </c>
      <c r="H55" s="100">
        <f>SUM(I55:O55)</f>
        <v>0</v>
      </c>
      <c r="I55" s="100">
        <v>0</v>
      </c>
    </row>
    <row r="56" spans="1:9" ht="21.75" customHeight="1">
      <c r="A56" s="230" t="s">
        <v>25</v>
      </c>
      <c r="B56" s="220" t="s">
        <v>115</v>
      </c>
      <c r="C56" s="214" t="s">
        <v>187</v>
      </c>
      <c r="D56" s="214" t="s">
        <v>17</v>
      </c>
      <c r="E56" s="214">
        <v>400</v>
      </c>
      <c r="F56" s="214">
        <v>40002</v>
      </c>
      <c r="G56" s="99" t="s">
        <v>40</v>
      </c>
      <c r="H56" s="100">
        <f>SUM(H57)</f>
        <v>14514</v>
      </c>
      <c r="I56" s="100">
        <f>SUM(I57)</f>
        <v>14514</v>
      </c>
    </row>
    <row r="57" spans="1:9" ht="17.25" customHeight="1">
      <c r="A57" s="231"/>
      <c r="B57" s="221"/>
      <c r="C57" s="215"/>
      <c r="D57" s="215"/>
      <c r="E57" s="215"/>
      <c r="F57" s="215"/>
      <c r="G57" s="99" t="s">
        <v>41</v>
      </c>
      <c r="H57" s="100">
        <f>SUM(H58:H60)</f>
        <v>14514</v>
      </c>
      <c r="I57" s="100">
        <f>SUM(I58:I60)</f>
        <v>14514</v>
      </c>
    </row>
    <row r="58" spans="1:9" ht="21.75" customHeight="1">
      <c r="A58" s="231"/>
      <c r="B58" s="99" t="s">
        <v>190</v>
      </c>
      <c r="C58" s="215"/>
      <c r="D58" s="215"/>
      <c r="E58" s="216"/>
      <c r="F58" s="216"/>
      <c r="G58" s="99" t="s">
        <v>42</v>
      </c>
      <c r="H58" s="100">
        <v>14514</v>
      </c>
      <c r="I58" s="100">
        <v>14514</v>
      </c>
    </row>
    <row r="59" spans="1:9" ht="21.75" customHeight="1">
      <c r="A59" s="231"/>
      <c r="B59" s="99" t="s">
        <v>189</v>
      </c>
      <c r="C59" s="215"/>
      <c r="D59" s="215"/>
      <c r="E59" s="215">
        <v>900</v>
      </c>
      <c r="F59" s="215">
        <v>90001</v>
      </c>
      <c r="G59" s="99" t="s">
        <v>43</v>
      </c>
      <c r="H59" s="100"/>
      <c r="I59" s="100">
        <v>0</v>
      </c>
    </row>
    <row r="60" spans="1:14" ht="21.75" customHeight="1">
      <c r="A60" s="231"/>
      <c r="B60" s="233" t="s">
        <v>188</v>
      </c>
      <c r="C60" s="215"/>
      <c r="D60" s="215"/>
      <c r="E60" s="215"/>
      <c r="F60" s="215"/>
      <c r="G60" s="99" t="s">
        <v>44</v>
      </c>
      <c r="H60" s="100">
        <v>0</v>
      </c>
      <c r="I60" s="100">
        <v>0</v>
      </c>
      <c r="N60" s="143"/>
    </row>
    <row r="61" spans="1:9" ht="21.75" customHeight="1">
      <c r="A61" s="232"/>
      <c r="B61" s="234"/>
      <c r="C61" s="216"/>
      <c r="D61" s="216"/>
      <c r="E61" s="216"/>
      <c r="F61" s="216"/>
      <c r="G61" s="121" t="s">
        <v>45</v>
      </c>
      <c r="H61" s="100">
        <f>SUM(I61:O61)</f>
        <v>0</v>
      </c>
      <c r="I61" s="100">
        <v>0</v>
      </c>
    </row>
    <row r="62" spans="1:9" ht="14.25" customHeight="1">
      <c r="A62" s="230" t="s">
        <v>26</v>
      </c>
      <c r="B62" s="214" t="s">
        <v>101</v>
      </c>
      <c r="C62" s="214" t="s">
        <v>81</v>
      </c>
      <c r="D62" s="217" t="s">
        <v>17</v>
      </c>
      <c r="E62" s="217">
        <v>900</v>
      </c>
      <c r="F62" s="217">
        <v>90015</v>
      </c>
      <c r="G62" s="99" t="s">
        <v>40</v>
      </c>
      <c r="H62" s="100">
        <f>SUM(H63,H68)</f>
        <v>2366798.83</v>
      </c>
      <c r="I62" s="100">
        <f>SUM(I63,I68)</f>
        <v>2245500</v>
      </c>
    </row>
    <row r="63" spans="1:9" ht="14.25" customHeight="1">
      <c r="A63" s="231"/>
      <c r="B63" s="215"/>
      <c r="C63" s="215"/>
      <c r="D63" s="217"/>
      <c r="E63" s="217"/>
      <c r="F63" s="217"/>
      <c r="G63" s="99" t="s">
        <v>61</v>
      </c>
      <c r="H63" s="100">
        <f>SUM(H64,H66)</f>
        <v>20000</v>
      </c>
      <c r="I63" s="100">
        <f>SUM(I64,I66)</f>
        <v>10000</v>
      </c>
    </row>
    <row r="64" spans="1:9" ht="14.25" customHeight="1">
      <c r="A64" s="231"/>
      <c r="B64" s="215"/>
      <c r="C64" s="215"/>
      <c r="D64" s="217"/>
      <c r="E64" s="217"/>
      <c r="F64" s="217"/>
      <c r="G64" s="99" t="s">
        <v>42</v>
      </c>
      <c r="H64" s="100">
        <v>3000</v>
      </c>
      <c r="I64" s="100">
        <v>1500</v>
      </c>
    </row>
    <row r="65" spans="1:9" ht="14.25" customHeight="1">
      <c r="A65" s="231"/>
      <c r="B65" s="215"/>
      <c r="C65" s="215"/>
      <c r="D65" s="217"/>
      <c r="E65" s="217"/>
      <c r="F65" s="217"/>
      <c r="G65" s="99" t="s">
        <v>43</v>
      </c>
      <c r="H65" s="100">
        <v>0</v>
      </c>
      <c r="I65" s="100">
        <v>0</v>
      </c>
    </row>
    <row r="66" spans="1:9" ht="14.25" customHeight="1">
      <c r="A66" s="231"/>
      <c r="B66" s="215"/>
      <c r="C66" s="215"/>
      <c r="D66" s="217"/>
      <c r="E66" s="217"/>
      <c r="F66" s="217"/>
      <c r="G66" s="99" t="s">
        <v>44</v>
      </c>
      <c r="H66" s="100">
        <v>17000</v>
      </c>
      <c r="I66" s="100">
        <v>8500</v>
      </c>
    </row>
    <row r="67" spans="1:9" ht="39" customHeight="1">
      <c r="A67" s="231"/>
      <c r="B67" s="215"/>
      <c r="C67" s="215"/>
      <c r="D67" s="217"/>
      <c r="E67" s="217"/>
      <c r="F67" s="217"/>
      <c r="G67" s="106" t="s">
        <v>45</v>
      </c>
      <c r="H67" s="100"/>
      <c r="I67" s="100">
        <v>0</v>
      </c>
    </row>
    <row r="68" spans="1:9" ht="12" customHeight="1">
      <c r="A68" s="231"/>
      <c r="B68" s="215"/>
      <c r="C68" s="215"/>
      <c r="D68" s="217"/>
      <c r="E68" s="217"/>
      <c r="F68" s="217"/>
      <c r="G68" s="99" t="s">
        <v>41</v>
      </c>
      <c r="H68" s="100">
        <f>SUM(H69,H71)</f>
        <v>2346798.83</v>
      </c>
      <c r="I68" s="100">
        <f>SUM(I69,I71)</f>
        <v>2235500</v>
      </c>
    </row>
    <row r="69" spans="1:9" ht="20.25" customHeight="1">
      <c r="A69" s="231"/>
      <c r="B69" s="215"/>
      <c r="C69" s="215"/>
      <c r="D69" s="217"/>
      <c r="E69" s="217"/>
      <c r="F69" s="217"/>
      <c r="G69" s="99" t="s">
        <v>42</v>
      </c>
      <c r="H69" s="100">
        <v>554760.85</v>
      </c>
      <c r="I69" s="100">
        <v>530000</v>
      </c>
    </row>
    <row r="70" spans="1:9" ht="20.25" customHeight="1">
      <c r="A70" s="231"/>
      <c r="B70" s="216"/>
      <c r="C70" s="215"/>
      <c r="D70" s="217"/>
      <c r="E70" s="217"/>
      <c r="F70" s="217"/>
      <c r="G70" s="99" t="s">
        <v>43</v>
      </c>
      <c r="H70" s="100">
        <v>0</v>
      </c>
      <c r="I70" s="100">
        <v>0</v>
      </c>
    </row>
    <row r="71" spans="1:9" ht="22.5" customHeight="1">
      <c r="A71" s="231"/>
      <c r="B71" s="220" t="s">
        <v>118</v>
      </c>
      <c r="C71" s="215"/>
      <c r="D71" s="217"/>
      <c r="E71" s="217"/>
      <c r="F71" s="217"/>
      <c r="G71" s="99" t="s">
        <v>44</v>
      </c>
      <c r="H71" s="100">
        <v>1792037.98</v>
      </c>
      <c r="I71" s="100">
        <v>1705500</v>
      </c>
    </row>
    <row r="72" spans="1:9" ht="22.5" customHeight="1">
      <c r="A72" s="232"/>
      <c r="B72" s="222"/>
      <c r="C72" s="216"/>
      <c r="D72" s="217"/>
      <c r="E72" s="217"/>
      <c r="F72" s="217"/>
      <c r="G72" s="121" t="s">
        <v>45</v>
      </c>
      <c r="H72" s="100">
        <v>0</v>
      </c>
      <c r="I72" s="100">
        <v>0</v>
      </c>
    </row>
    <row r="73" spans="1:9" ht="13.5" customHeight="1">
      <c r="A73" s="230" t="s">
        <v>27</v>
      </c>
      <c r="B73" s="220" t="s">
        <v>80</v>
      </c>
      <c r="C73" s="217" t="s">
        <v>104</v>
      </c>
      <c r="D73" s="217" t="s">
        <v>17</v>
      </c>
      <c r="E73" s="217">
        <v>900</v>
      </c>
      <c r="F73" s="217">
        <v>90005</v>
      </c>
      <c r="G73" s="99" t="s">
        <v>40</v>
      </c>
      <c r="H73" s="100">
        <f>SUM(H74)</f>
        <v>6140590</v>
      </c>
      <c r="I73" s="100">
        <f>SUM(I74)</f>
        <v>300000</v>
      </c>
    </row>
    <row r="74" spans="1:9" ht="14.25" customHeight="1">
      <c r="A74" s="231"/>
      <c r="B74" s="221"/>
      <c r="C74" s="217"/>
      <c r="D74" s="217"/>
      <c r="E74" s="217"/>
      <c r="F74" s="217"/>
      <c r="G74" s="99" t="s">
        <v>41</v>
      </c>
      <c r="H74" s="100">
        <f>SUM(H75:H77)</f>
        <v>6140590</v>
      </c>
      <c r="I74" s="100">
        <f>SUM(I75:I77)</f>
        <v>300000</v>
      </c>
    </row>
    <row r="75" spans="1:9" ht="21" customHeight="1">
      <c r="A75" s="231"/>
      <c r="B75" s="16" t="s">
        <v>83</v>
      </c>
      <c r="C75" s="217"/>
      <c r="D75" s="217"/>
      <c r="E75" s="217"/>
      <c r="F75" s="217"/>
      <c r="G75" s="99" t="s">
        <v>42</v>
      </c>
      <c r="H75" s="100">
        <v>311088.5</v>
      </c>
      <c r="I75" s="100">
        <v>15000</v>
      </c>
    </row>
    <row r="76" spans="1:9" ht="28.5" customHeight="1">
      <c r="A76" s="231"/>
      <c r="B76" s="130" t="s">
        <v>98</v>
      </c>
      <c r="C76" s="217"/>
      <c r="D76" s="217"/>
      <c r="E76" s="217"/>
      <c r="F76" s="217"/>
      <c r="G76" s="99" t="s">
        <v>43</v>
      </c>
      <c r="H76" s="100">
        <v>0</v>
      </c>
      <c r="I76" s="100">
        <v>0</v>
      </c>
    </row>
    <row r="77" spans="1:9" ht="25.5">
      <c r="A77" s="231"/>
      <c r="B77" s="13" t="s">
        <v>84</v>
      </c>
      <c r="C77" s="217"/>
      <c r="D77" s="217"/>
      <c r="E77" s="217"/>
      <c r="F77" s="217"/>
      <c r="G77" s="99" t="s">
        <v>44</v>
      </c>
      <c r="H77" s="100">
        <v>5829501.5</v>
      </c>
      <c r="I77" s="100">
        <v>285000</v>
      </c>
    </row>
    <row r="78" spans="1:9" ht="24" customHeight="1">
      <c r="A78" s="232"/>
      <c r="B78" s="13"/>
      <c r="C78" s="217"/>
      <c r="D78" s="217"/>
      <c r="E78" s="217"/>
      <c r="F78" s="217"/>
      <c r="G78" s="121" t="s">
        <v>45</v>
      </c>
      <c r="H78" s="100">
        <v>0</v>
      </c>
      <c r="I78" s="100">
        <v>0</v>
      </c>
    </row>
    <row r="79" spans="1:9" ht="21.75" customHeight="1">
      <c r="A79" s="230" t="s">
        <v>109</v>
      </c>
      <c r="B79" s="220" t="s">
        <v>80</v>
      </c>
      <c r="C79" s="50" t="s">
        <v>164</v>
      </c>
      <c r="D79" s="50" t="s">
        <v>138</v>
      </c>
      <c r="E79" s="50">
        <v>853</v>
      </c>
      <c r="F79" s="50">
        <v>85395</v>
      </c>
      <c r="G79" s="106" t="s">
        <v>40</v>
      </c>
      <c r="H79" s="100">
        <f>SUM(H80)</f>
        <v>151620</v>
      </c>
      <c r="I79" s="100">
        <f>SUM(I80)</f>
        <v>119410</v>
      </c>
    </row>
    <row r="80" spans="1:9" ht="16.5" customHeight="1">
      <c r="A80" s="231"/>
      <c r="B80" s="222"/>
      <c r="C80" s="50"/>
      <c r="D80" s="50"/>
      <c r="E80" s="50"/>
      <c r="F80" s="50"/>
      <c r="G80" s="106" t="s">
        <v>61</v>
      </c>
      <c r="H80" s="100">
        <f>SUM(H81:H83)</f>
        <v>151620</v>
      </c>
      <c r="I80" s="100">
        <f>SUM(I81:I83)</f>
        <v>119410</v>
      </c>
    </row>
    <row r="81" spans="1:9" ht="17.25" customHeight="1">
      <c r="A81" s="231"/>
      <c r="B81" s="105" t="s">
        <v>91</v>
      </c>
      <c r="C81" s="50"/>
      <c r="D81" s="50"/>
      <c r="E81" s="50"/>
      <c r="F81" s="50"/>
      <c r="G81" s="106" t="s">
        <v>42</v>
      </c>
      <c r="H81" s="100">
        <v>12000</v>
      </c>
      <c r="I81" s="100">
        <v>7200</v>
      </c>
    </row>
    <row r="82" spans="1:9" ht="17.25" customHeight="1">
      <c r="A82" s="231"/>
      <c r="B82" s="105" t="s">
        <v>111</v>
      </c>
      <c r="C82" s="50"/>
      <c r="D82" s="50"/>
      <c r="E82" s="50"/>
      <c r="F82" s="50"/>
      <c r="G82" s="106" t="s">
        <v>43</v>
      </c>
      <c r="H82" s="100">
        <v>0</v>
      </c>
      <c r="I82" s="100">
        <v>0</v>
      </c>
    </row>
    <row r="83" spans="1:9" ht="24" customHeight="1">
      <c r="A83" s="231"/>
      <c r="B83" s="105" t="s">
        <v>163</v>
      </c>
      <c r="C83" s="50"/>
      <c r="D83" s="50"/>
      <c r="E83" s="50"/>
      <c r="F83" s="50"/>
      <c r="G83" s="106" t="s">
        <v>44</v>
      </c>
      <c r="H83" s="100">
        <v>139620</v>
      </c>
      <c r="I83" s="100">
        <v>112210</v>
      </c>
    </row>
    <row r="84" spans="1:9" ht="24" customHeight="1">
      <c r="A84" s="232"/>
      <c r="B84" s="105"/>
      <c r="C84" s="50"/>
      <c r="D84" s="50"/>
      <c r="E84" s="50"/>
      <c r="F84" s="50"/>
      <c r="G84" s="121" t="s">
        <v>45</v>
      </c>
      <c r="H84" s="100">
        <v>0</v>
      </c>
      <c r="I84" s="100">
        <v>0</v>
      </c>
    </row>
    <row r="85" spans="1:9" ht="12.75">
      <c r="A85" s="107"/>
      <c r="B85" s="107" t="s">
        <v>50</v>
      </c>
      <c r="C85" s="108"/>
      <c r="D85" s="108"/>
      <c r="E85" s="108"/>
      <c r="F85" s="108"/>
      <c r="G85" s="109"/>
      <c r="H85" s="100">
        <f aca="true" t="shared" si="0" ref="H85:I88">SUM(H91+H97)</f>
        <v>53237954.129999995</v>
      </c>
      <c r="I85" s="100">
        <f t="shared" si="0"/>
        <v>8367531.04</v>
      </c>
    </row>
    <row r="86" spans="1:9" ht="12.75">
      <c r="A86" s="107"/>
      <c r="B86" s="110" t="s">
        <v>51</v>
      </c>
      <c r="C86" s="108"/>
      <c r="D86" s="108"/>
      <c r="E86" s="108"/>
      <c r="F86" s="108"/>
      <c r="G86" s="109"/>
      <c r="H86" s="100">
        <f t="shared" si="0"/>
        <v>11065525.419999998</v>
      </c>
      <c r="I86" s="100">
        <f t="shared" si="0"/>
        <v>2436936.44</v>
      </c>
    </row>
    <row r="87" spans="1:9" ht="12.75">
      <c r="A87" s="107"/>
      <c r="B87" s="110" t="s">
        <v>52</v>
      </c>
      <c r="C87" s="108"/>
      <c r="D87" s="108"/>
      <c r="E87" s="108"/>
      <c r="F87" s="108"/>
      <c r="G87" s="109"/>
      <c r="H87" s="100">
        <f t="shared" si="0"/>
        <v>313737.5</v>
      </c>
      <c r="I87" s="100">
        <f t="shared" si="0"/>
        <v>9162</v>
      </c>
    </row>
    <row r="88" spans="1:9" ht="12.75">
      <c r="A88" s="107"/>
      <c r="B88" s="111" t="s">
        <v>53</v>
      </c>
      <c r="C88" s="108"/>
      <c r="D88" s="108"/>
      <c r="E88" s="108"/>
      <c r="F88" s="108"/>
      <c r="G88" s="109"/>
      <c r="H88" s="100">
        <f t="shared" si="0"/>
        <v>41858691.20999999</v>
      </c>
      <c r="I88" s="100">
        <f t="shared" si="0"/>
        <v>5921432.600000001</v>
      </c>
    </row>
    <row r="89" spans="1:9" ht="25.5">
      <c r="A89" s="107"/>
      <c r="B89" s="111" t="s">
        <v>45</v>
      </c>
      <c r="C89" s="108"/>
      <c r="D89" s="108"/>
      <c r="E89" s="108"/>
      <c r="F89" s="108"/>
      <c r="G89" s="122"/>
      <c r="H89" s="100">
        <f>SUM(I89:O89)</f>
        <v>0</v>
      </c>
      <c r="I89" s="100"/>
    </row>
    <row r="90" spans="1:9" ht="12.75">
      <c r="A90" s="107"/>
      <c r="B90" s="107"/>
      <c r="C90" s="108"/>
      <c r="D90" s="108"/>
      <c r="E90" s="108"/>
      <c r="F90" s="108"/>
      <c r="G90" s="109"/>
      <c r="H90" s="100">
        <f>SUM(I90:O90)</f>
        <v>0</v>
      </c>
      <c r="I90" s="100"/>
    </row>
    <row r="91" spans="1:9" ht="12.75">
      <c r="A91" s="110"/>
      <c r="B91" s="110" t="s">
        <v>49</v>
      </c>
      <c r="C91" s="111"/>
      <c r="D91" s="111"/>
      <c r="E91" s="111"/>
      <c r="F91" s="111"/>
      <c r="G91" s="112"/>
      <c r="H91" s="100">
        <f aca="true" t="shared" si="1" ref="H91:I94">SUM(H22,H63,H80)</f>
        <v>221335.88</v>
      </c>
      <c r="I91" s="100">
        <f t="shared" si="1"/>
        <v>153834.36</v>
      </c>
    </row>
    <row r="92" spans="1:9" ht="12.75">
      <c r="A92" s="110"/>
      <c r="B92" s="110" t="s">
        <v>51</v>
      </c>
      <c r="C92" s="110"/>
      <c r="D92" s="110"/>
      <c r="E92" s="110"/>
      <c r="F92" s="110"/>
      <c r="G92" s="113"/>
      <c r="H92" s="100">
        <f t="shared" si="1"/>
        <v>37246.119999999995</v>
      </c>
      <c r="I92" s="100">
        <f t="shared" si="1"/>
        <v>18231.46</v>
      </c>
    </row>
    <row r="93" spans="1:9" ht="12.75">
      <c r="A93" s="110"/>
      <c r="B93" s="110" t="s">
        <v>52</v>
      </c>
      <c r="C93" s="110"/>
      <c r="D93" s="110"/>
      <c r="E93" s="110"/>
      <c r="F93" s="110"/>
      <c r="G93" s="113"/>
      <c r="H93" s="100">
        <f t="shared" si="1"/>
        <v>0</v>
      </c>
      <c r="I93" s="100">
        <f t="shared" si="1"/>
        <v>0</v>
      </c>
    </row>
    <row r="94" spans="1:9" ht="12.75">
      <c r="A94" s="110"/>
      <c r="B94" s="52" t="s">
        <v>53</v>
      </c>
      <c r="C94" s="110"/>
      <c r="D94" s="110"/>
      <c r="E94" s="110"/>
      <c r="F94" s="110"/>
      <c r="G94" s="113"/>
      <c r="H94" s="100">
        <f t="shared" si="1"/>
        <v>184089.76</v>
      </c>
      <c r="I94" s="100">
        <f t="shared" si="1"/>
        <v>135602.9</v>
      </c>
    </row>
    <row r="95" spans="1:9" ht="25.5">
      <c r="A95" s="110"/>
      <c r="B95" s="111" t="s">
        <v>45</v>
      </c>
      <c r="C95" s="110"/>
      <c r="D95" s="110"/>
      <c r="E95" s="110"/>
      <c r="F95" s="110"/>
      <c r="G95" s="113"/>
      <c r="H95" s="100"/>
      <c r="I95" s="100"/>
    </row>
    <row r="96" spans="1:9" ht="12.75">
      <c r="A96" s="110"/>
      <c r="B96" s="111"/>
      <c r="C96" s="110"/>
      <c r="D96" s="110"/>
      <c r="E96" s="110"/>
      <c r="F96" s="110"/>
      <c r="G96" s="113"/>
      <c r="H96" s="100"/>
      <c r="I96" s="100"/>
    </row>
    <row r="97" spans="1:9" ht="12.75">
      <c r="A97" s="110"/>
      <c r="B97" s="110" t="s">
        <v>54</v>
      </c>
      <c r="C97" s="110"/>
      <c r="D97" s="110"/>
      <c r="E97" s="110"/>
      <c r="F97" s="110"/>
      <c r="G97" s="113"/>
      <c r="H97" s="100">
        <f>SUM(H98:H100)</f>
        <v>53016618.24999999</v>
      </c>
      <c r="I97" s="100">
        <f>SUM(I98:I100)</f>
        <v>8213696.68</v>
      </c>
    </row>
    <row r="98" spans="1:9" ht="12.75">
      <c r="A98" s="110"/>
      <c r="B98" s="110" t="s">
        <v>51</v>
      </c>
      <c r="C98" s="110"/>
      <c r="D98" s="110"/>
      <c r="E98" s="110"/>
      <c r="F98" s="110"/>
      <c r="G98" s="113"/>
      <c r="H98" s="100">
        <f>SUM(H11,H17,H28,H34,H40,H46,H52,H58,H69,H75)</f>
        <v>11028279.299999999</v>
      </c>
      <c r="I98" s="100">
        <f>SUM(I11,I17,I28,I34,I40,I46,I52,I58,I69,I75)</f>
        <v>2418704.98</v>
      </c>
    </row>
    <row r="99" spans="1:9" ht="12.75">
      <c r="A99" s="110"/>
      <c r="B99" s="110" t="s">
        <v>52</v>
      </c>
      <c r="C99" s="110"/>
      <c r="D99" s="110"/>
      <c r="E99" s="110"/>
      <c r="F99" s="110"/>
      <c r="G99" s="113"/>
      <c r="H99" s="100">
        <f>SUM(H12,H18,H29,H35,H41,H47,H53,H70,H76)</f>
        <v>313737.5</v>
      </c>
      <c r="I99" s="100">
        <f>SUM(I12,I18,I29,I35,I41,I47,I53,I70,I76)</f>
        <v>9162</v>
      </c>
    </row>
    <row r="100" spans="1:9" ht="12.75">
      <c r="A100" s="110"/>
      <c r="B100" s="111" t="s">
        <v>112</v>
      </c>
      <c r="C100" s="110"/>
      <c r="D100" s="110"/>
      <c r="E100" s="110"/>
      <c r="F100" s="110"/>
      <c r="G100" s="113"/>
      <c r="H100" s="100">
        <f>SUM(H13,H19,H30,H36,H42,H48,H54,H71,H77)</f>
        <v>41674601.449999996</v>
      </c>
      <c r="I100" s="100">
        <f>SUM(I13,I19,I30,I36,I42,I48,I54,I71,I77)</f>
        <v>5785829.7</v>
      </c>
    </row>
    <row r="101" spans="1:9" ht="25.5">
      <c r="A101" s="114"/>
      <c r="B101" s="2" t="s">
        <v>45</v>
      </c>
      <c r="C101" s="114"/>
      <c r="D101" s="114"/>
      <c r="E101" s="114"/>
      <c r="F101" s="114"/>
      <c r="G101" s="115"/>
      <c r="H101" s="100">
        <f>SUM(I101:O101)</f>
        <v>0</v>
      </c>
      <c r="I101" s="100">
        <f>SUM(I49,I43)</f>
        <v>0</v>
      </c>
    </row>
    <row r="102" spans="1:9" ht="12.75">
      <c r="A102" s="47"/>
      <c r="B102" s="47"/>
      <c r="C102" s="47"/>
      <c r="D102" s="47"/>
      <c r="E102" s="47"/>
      <c r="F102" s="47"/>
      <c r="G102" s="48"/>
      <c r="H102" s="47"/>
      <c r="I102" s="47"/>
    </row>
  </sheetData>
  <mergeCells count="82">
    <mergeCell ref="A56:A61"/>
    <mergeCell ref="B56:B57"/>
    <mergeCell ref="C56:C61"/>
    <mergeCell ref="D56:D61"/>
    <mergeCell ref="B60:B61"/>
    <mergeCell ref="A38:A43"/>
    <mergeCell ref="A44:A49"/>
    <mergeCell ref="A50:A55"/>
    <mergeCell ref="G2:I2"/>
    <mergeCell ref="G3:I3"/>
    <mergeCell ref="G4:I4"/>
    <mergeCell ref="A9:A14"/>
    <mergeCell ref="A15:A20"/>
    <mergeCell ref="A21:A31"/>
    <mergeCell ref="A32:A37"/>
    <mergeCell ref="A62:A72"/>
    <mergeCell ref="B73:B74"/>
    <mergeCell ref="A79:A84"/>
    <mergeCell ref="A73:A78"/>
    <mergeCell ref="B79:B80"/>
    <mergeCell ref="B62:B70"/>
    <mergeCell ref="D9:D14"/>
    <mergeCell ref="E38:E43"/>
    <mergeCell ref="F38:F43"/>
    <mergeCell ref="E44:E49"/>
    <mergeCell ref="F44:F49"/>
    <mergeCell ref="B19:B20"/>
    <mergeCell ref="C6:C7"/>
    <mergeCell ref="D6:D7"/>
    <mergeCell ref="E6:E7"/>
    <mergeCell ref="B9:B10"/>
    <mergeCell ref="B15:B16"/>
    <mergeCell ref="C15:C20"/>
    <mergeCell ref="D15:D20"/>
    <mergeCell ref="E15:E20"/>
    <mergeCell ref="C9:C14"/>
    <mergeCell ref="C21:C31"/>
    <mergeCell ref="D21:D31"/>
    <mergeCell ref="D32:D37"/>
    <mergeCell ref="B38:B39"/>
    <mergeCell ref="B32:B33"/>
    <mergeCell ref="B36:B37"/>
    <mergeCell ref="B24:B26"/>
    <mergeCell ref="B21:B23"/>
    <mergeCell ref="B50:B51"/>
    <mergeCell ref="C62:C72"/>
    <mergeCell ref="D62:D72"/>
    <mergeCell ref="E50:E55"/>
    <mergeCell ref="C50:C55"/>
    <mergeCell ref="D50:D55"/>
    <mergeCell ref="E62:E72"/>
    <mergeCell ref="B71:B72"/>
    <mergeCell ref="E59:E61"/>
    <mergeCell ref="F62:F72"/>
    <mergeCell ref="C73:C78"/>
    <mergeCell ref="D73:D78"/>
    <mergeCell ref="F50:F55"/>
    <mergeCell ref="E73:E78"/>
    <mergeCell ref="F73:F78"/>
    <mergeCell ref="E56:E58"/>
    <mergeCell ref="F59:F61"/>
    <mergeCell ref="F56:F58"/>
    <mergeCell ref="B44:B45"/>
    <mergeCell ref="C44:C49"/>
    <mergeCell ref="D44:D49"/>
    <mergeCell ref="E21:E31"/>
    <mergeCell ref="B48:B49"/>
    <mergeCell ref="E32:E37"/>
    <mergeCell ref="B29:B30"/>
    <mergeCell ref="C38:C43"/>
    <mergeCell ref="D38:D43"/>
    <mergeCell ref="C32:C37"/>
    <mergeCell ref="G1:I1"/>
    <mergeCell ref="F15:F20"/>
    <mergeCell ref="G6:H6"/>
    <mergeCell ref="F32:F37"/>
    <mergeCell ref="F6:F7"/>
    <mergeCell ref="F9:F14"/>
    <mergeCell ref="I6:I7"/>
    <mergeCell ref="A5:I5"/>
    <mergeCell ref="E9:E14"/>
    <mergeCell ref="F21:F31"/>
  </mergeCells>
  <printOptions horizontalCentered="1" verticalCentered="1"/>
  <pageMargins left="0" right="0" top="0" bottom="0" header="0" footer="0"/>
  <pageSetup horizontalDpi="600" verticalDpi="600" orientation="portrait" paperSize="9" scale="70" r:id="rId1"/>
  <rowBreaks count="2" manualBreakCount="2">
    <brk id="49" max="255" man="1"/>
    <brk id="10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38"/>
  <sheetViews>
    <sheetView tabSelected="1" zoomScaleSheetLayoutView="100" workbookViewId="0" topLeftCell="A1">
      <selection activeCell="V10" sqref="V10"/>
    </sheetView>
  </sheetViews>
  <sheetFormatPr defaultColWidth="9.00390625" defaultRowHeight="12.75"/>
  <cols>
    <col min="1" max="1" width="42.625" style="0" customWidth="1"/>
    <col min="2" max="2" width="5.00390625" style="0" customWidth="1"/>
    <col min="3" max="3" width="7.375" style="0" customWidth="1"/>
    <col min="4" max="4" width="5.125" style="0" customWidth="1"/>
    <col min="5" max="5" width="11.625" style="0" customWidth="1"/>
    <col min="6" max="6" width="12.875" style="0" customWidth="1"/>
    <col min="7" max="7" width="8.75390625" style="0" customWidth="1"/>
    <col min="8" max="8" width="8.875" style="0" customWidth="1"/>
    <col min="9" max="9" width="10.00390625" style="0" customWidth="1"/>
    <col min="10" max="10" width="8.25390625" style="0" customWidth="1"/>
    <col min="11" max="11" width="9.00390625" style="0" customWidth="1"/>
    <col min="12" max="12" width="8.75390625" style="0" customWidth="1"/>
    <col min="13" max="13" width="7.875" style="0" customWidth="1"/>
    <col min="14" max="14" width="8.875" style="0" customWidth="1"/>
    <col min="15" max="15" width="11.25390625" style="0" customWidth="1"/>
    <col min="16" max="16" width="11.00390625" style="0" customWidth="1"/>
    <col min="17" max="17" width="12.625" style="0" customWidth="1"/>
    <col min="19" max="19" width="10.125" style="0" customWidth="1"/>
  </cols>
  <sheetData>
    <row r="1" spans="1:19" ht="15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236" t="s">
        <v>160</v>
      </c>
      <c r="P1" s="236"/>
      <c r="Q1" s="41"/>
      <c r="R1" s="41"/>
      <c r="S1" s="6"/>
    </row>
    <row r="2" spans="1:19" ht="15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235" t="s">
        <v>191</v>
      </c>
      <c r="P2" s="235"/>
      <c r="Q2" s="235"/>
      <c r="R2" s="235"/>
      <c r="S2" s="6"/>
    </row>
    <row r="3" spans="1:19" ht="15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42" t="s">
        <v>0</v>
      </c>
      <c r="P3" s="42"/>
      <c r="Q3" s="42"/>
      <c r="R3" s="42"/>
      <c r="S3" s="6"/>
    </row>
    <row r="4" spans="1:19" ht="15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235" t="s">
        <v>183</v>
      </c>
      <c r="P4" s="235"/>
      <c r="Q4" s="235"/>
      <c r="R4" s="235"/>
      <c r="S4" s="6"/>
    </row>
    <row r="5" spans="1:19" ht="12.75">
      <c r="A5" s="237" t="s">
        <v>143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</row>
    <row r="6" spans="1:19" ht="12.75">
      <c r="A6" s="7"/>
      <c r="B6" s="7"/>
      <c r="C6" s="7"/>
      <c r="D6" s="7"/>
      <c r="E6" s="7"/>
      <c r="F6" s="7"/>
      <c r="G6" s="7"/>
      <c r="H6" s="8"/>
      <c r="I6" s="8"/>
      <c r="J6" s="8"/>
      <c r="K6" s="8"/>
      <c r="L6" s="8"/>
      <c r="M6" s="8"/>
      <c r="N6" s="8"/>
      <c r="O6" s="8"/>
      <c r="P6" s="6"/>
      <c r="Q6" s="240" t="s">
        <v>55</v>
      </c>
      <c r="R6" s="240"/>
      <c r="S6" s="240"/>
    </row>
    <row r="7" spans="1:19" ht="12.75">
      <c r="A7" s="239" t="s">
        <v>56</v>
      </c>
      <c r="B7" s="239" t="s">
        <v>3</v>
      </c>
      <c r="C7" s="239" t="s">
        <v>36</v>
      </c>
      <c r="D7" s="239" t="s">
        <v>57</v>
      </c>
      <c r="E7" s="239" t="s">
        <v>58</v>
      </c>
      <c r="F7" s="239" t="s">
        <v>59</v>
      </c>
      <c r="G7" s="239" t="s">
        <v>60</v>
      </c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</row>
    <row r="8" spans="1:19" ht="12.75">
      <c r="A8" s="239"/>
      <c r="B8" s="239"/>
      <c r="C8" s="239"/>
      <c r="D8" s="239"/>
      <c r="E8" s="239"/>
      <c r="F8" s="239"/>
      <c r="G8" s="239" t="s">
        <v>61</v>
      </c>
      <c r="H8" s="239" t="s">
        <v>60</v>
      </c>
      <c r="I8" s="239"/>
      <c r="J8" s="239"/>
      <c r="K8" s="239"/>
      <c r="L8" s="239"/>
      <c r="M8" s="239"/>
      <c r="N8" s="239"/>
      <c r="O8" s="239" t="s">
        <v>41</v>
      </c>
      <c r="P8" s="249" t="s">
        <v>60</v>
      </c>
      <c r="Q8" s="249"/>
      <c r="R8" s="249"/>
      <c r="S8" s="249"/>
    </row>
    <row r="9" spans="1:19" ht="12.75">
      <c r="A9" s="239"/>
      <c r="B9" s="239"/>
      <c r="C9" s="239"/>
      <c r="D9" s="239"/>
      <c r="E9" s="239"/>
      <c r="F9" s="239"/>
      <c r="G9" s="239"/>
      <c r="H9" s="239" t="s">
        <v>62</v>
      </c>
      <c r="I9" s="239"/>
      <c r="J9" s="239" t="s">
        <v>63</v>
      </c>
      <c r="K9" s="239" t="s">
        <v>64</v>
      </c>
      <c r="L9" s="239" t="s">
        <v>65</v>
      </c>
      <c r="M9" s="239" t="s">
        <v>66</v>
      </c>
      <c r="N9" s="239" t="s">
        <v>67</v>
      </c>
      <c r="O9" s="239"/>
      <c r="P9" s="238" t="s">
        <v>68</v>
      </c>
      <c r="Q9" s="4" t="s">
        <v>12</v>
      </c>
      <c r="R9" s="239" t="s">
        <v>69</v>
      </c>
      <c r="S9" s="239" t="s">
        <v>70</v>
      </c>
    </row>
    <row r="10" spans="1:19" ht="128.25" customHeight="1">
      <c r="A10" s="239"/>
      <c r="B10" s="239"/>
      <c r="C10" s="239"/>
      <c r="D10" s="239"/>
      <c r="E10" s="239"/>
      <c r="F10" s="239"/>
      <c r="G10" s="239"/>
      <c r="H10" s="5" t="s">
        <v>71</v>
      </c>
      <c r="I10" s="5" t="s">
        <v>72</v>
      </c>
      <c r="J10" s="239"/>
      <c r="K10" s="239"/>
      <c r="L10" s="239"/>
      <c r="M10" s="239"/>
      <c r="N10" s="239"/>
      <c r="O10" s="239"/>
      <c r="P10" s="238"/>
      <c r="Q10" s="3" t="s">
        <v>73</v>
      </c>
      <c r="R10" s="239"/>
      <c r="S10" s="239"/>
    </row>
    <row r="11" spans="1:19" ht="12.75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  <c r="K11" s="9">
        <v>11</v>
      </c>
      <c r="L11" s="9">
        <v>12</v>
      </c>
      <c r="M11" s="9">
        <v>13</v>
      </c>
      <c r="N11" s="9">
        <v>14</v>
      </c>
      <c r="O11" s="9">
        <v>15</v>
      </c>
      <c r="P11" s="9">
        <v>16</v>
      </c>
      <c r="Q11" s="9">
        <v>17</v>
      </c>
      <c r="R11" s="9">
        <v>18</v>
      </c>
      <c r="S11" s="9">
        <v>19</v>
      </c>
    </row>
    <row r="12" spans="1:19" ht="37.5" customHeight="1">
      <c r="A12" s="243" t="s">
        <v>74</v>
      </c>
      <c r="B12" s="244"/>
      <c r="C12" s="244"/>
      <c r="D12" s="245"/>
      <c r="E12" s="10">
        <f>SUM(E13)</f>
        <v>0</v>
      </c>
      <c r="F12" s="10">
        <f>SUM(G12+O12)</f>
        <v>0</v>
      </c>
      <c r="G12" s="11"/>
      <c r="H12" s="11"/>
      <c r="I12" s="11"/>
      <c r="J12" s="11"/>
      <c r="K12" s="11"/>
      <c r="L12" s="11"/>
      <c r="M12" s="11"/>
      <c r="N12" s="11"/>
      <c r="O12" s="11">
        <v>0</v>
      </c>
      <c r="P12" s="11">
        <f>SUM(P13)</f>
        <v>0</v>
      </c>
      <c r="Q12" s="11">
        <f>SUM(Q13)</f>
        <v>0</v>
      </c>
      <c r="R12" s="12"/>
      <c r="S12" s="12"/>
    </row>
    <row r="13" spans="1:19" ht="12.75">
      <c r="A13" s="13"/>
      <c r="B13" s="13"/>
      <c r="C13" s="13"/>
      <c r="D13" s="1"/>
      <c r="E13" s="14">
        <v>0</v>
      </c>
      <c r="F13" s="14">
        <f>SUM(G13+O13)</f>
        <v>0</v>
      </c>
      <c r="G13" s="14"/>
      <c r="H13" s="14"/>
      <c r="I13" s="14"/>
      <c r="J13" s="14"/>
      <c r="K13" s="14"/>
      <c r="L13" s="14"/>
      <c r="M13" s="14"/>
      <c r="N13" s="14"/>
      <c r="O13" s="15">
        <f>SUM(P13)</f>
        <v>0</v>
      </c>
      <c r="P13" s="15">
        <f>SUM(Q13)</f>
        <v>0</v>
      </c>
      <c r="Q13" s="15">
        <v>0</v>
      </c>
      <c r="R13" s="15"/>
      <c r="S13" s="15"/>
    </row>
    <row r="14" spans="1:19" ht="36.75" customHeight="1">
      <c r="A14" s="241" t="s">
        <v>75</v>
      </c>
      <c r="B14" s="242"/>
      <c r="C14" s="242"/>
      <c r="D14" s="242"/>
      <c r="E14" s="14">
        <f aca="true" t="shared" si="0" ref="E14:Q14">SUM(E15:E15)</f>
        <v>0</v>
      </c>
      <c r="F14" s="14">
        <f t="shared" si="0"/>
        <v>0</v>
      </c>
      <c r="G14" s="14">
        <f t="shared" si="0"/>
        <v>0</v>
      </c>
      <c r="H14" s="14">
        <f t="shared" si="0"/>
        <v>0</v>
      </c>
      <c r="I14" s="14">
        <f t="shared" si="0"/>
        <v>0</v>
      </c>
      <c r="J14" s="14">
        <f t="shared" si="0"/>
        <v>0</v>
      </c>
      <c r="K14" s="14">
        <f t="shared" si="0"/>
        <v>0</v>
      </c>
      <c r="L14" s="14">
        <f t="shared" si="0"/>
        <v>0</v>
      </c>
      <c r="M14" s="14">
        <f t="shared" si="0"/>
        <v>0</v>
      </c>
      <c r="N14" s="14">
        <f t="shared" si="0"/>
        <v>0</v>
      </c>
      <c r="O14" s="14">
        <f t="shared" si="0"/>
        <v>0</v>
      </c>
      <c r="P14" s="10">
        <f t="shared" si="0"/>
        <v>0</v>
      </c>
      <c r="Q14" s="10">
        <f t="shared" si="0"/>
        <v>0</v>
      </c>
      <c r="R14" s="17"/>
      <c r="S14" s="17"/>
    </row>
    <row r="15" spans="1:19" ht="16.5" customHeight="1">
      <c r="A15" s="13"/>
      <c r="B15" s="53"/>
      <c r="C15" s="54"/>
      <c r="D15" s="1"/>
      <c r="E15" s="14"/>
      <c r="F15" s="29"/>
      <c r="G15" s="14"/>
      <c r="H15" s="29"/>
      <c r="I15" s="29"/>
      <c r="J15" s="29"/>
      <c r="K15" s="29"/>
      <c r="L15" s="29"/>
      <c r="M15" s="29"/>
      <c r="N15" s="29"/>
      <c r="O15" s="30"/>
      <c r="P15" s="15"/>
      <c r="Q15" s="15"/>
      <c r="R15" s="15"/>
      <c r="S15" s="15"/>
    </row>
    <row r="16" spans="1:19" ht="38.25" customHeight="1">
      <c r="A16" s="246" t="s">
        <v>78</v>
      </c>
      <c r="B16" s="247"/>
      <c r="C16" s="247"/>
      <c r="D16" s="248"/>
      <c r="E16" s="14">
        <f>SUM(E18:E19)</f>
        <v>29000</v>
      </c>
      <c r="F16" s="14">
        <f>SUM(F17:F19)</f>
        <v>264500</v>
      </c>
      <c r="G16" s="14">
        <f>SUM(G17:G19)</f>
        <v>0</v>
      </c>
      <c r="H16" s="14">
        <f aca="true" t="shared" si="1" ref="H16:S17">SUM(H19:H19)</f>
        <v>0</v>
      </c>
      <c r="I16" s="14">
        <f t="shared" si="1"/>
        <v>0</v>
      </c>
      <c r="J16" s="14">
        <f t="shared" si="1"/>
        <v>0</v>
      </c>
      <c r="K16" s="14">
        <f t="shared" si="1"/>
        <v>0</v>
      </c>
      <c r="L16" s="14">
        <f t="shared" si="1"/>
        <v>0</v>
      </c>
      <c r="M16" s="14">
        <f t="shared" si="1"/>
        <v>0</v>
      </c>
      <c r="N16" s="14">
        <f t="shared" si="1"/>
        <v>0</v>
      </c>
      <c r="O16" s="14">
        <f>SUM(O17:O19)</f>
        <v>264500</v>
      </c>
      <c r="P16" s="14">
        <f>SUM(P17:P19)</f>
        <v>264500</v>
      </c>
      <c r="Q16" s="14">
        <f t="shared" si="1"/>
        <v>0</v>
      </c>
      <c r="R16" s="14">
        <f t="shared" si="1"/>
        <v>0</v>
      </c>
      <c r="S16" s="14">
        <f t="shared" si="1"/>
        <v>0</v>
      </c>
    </row>
    <row r="17" spans="1:19" ht="60.75" customHeight="1">
      <c r="A17" s="52" t="s">
        <v>148</v>
      </c>
      <c r="B17" s="125"/>
      <c r="C17" s="125"/>
      <c r="D17" s="126"/>
      <c r="E17" s="14"/>
      <c r="F17" s="14">
        <f>SUM(G17,O17)</f>
        <v>200000</v>
      </c>
      <c r="G17" s="14">
        <v>0</v>
      </c>
      <c r="H17" s="14">
        <f t="shared" si="1"/>
        <v>0</v>
      </c>
      <c r="I17" s="14">
        <v>0</v>
      </c>
      <c r="J17" s="14">
        <f t="shared" si="1"/>
        <v>0</v>
      </c>
      <c r="K17" s="14">
        <f t="shared" si="1"/>
        <v>0</v>
      </c>
      <c r="L17" s="14">
        <f t="shared" si="1"/>
        <v>0</v>
      </c>
      <c r="M17" s="14">
        <f t="shared" si="1"/>
        <v>0</v>
      </c>
      <c r="N17" s="14">
        <f t="shared" si="1"/>
        <v>0</v>
      </c>
      <c r="O17" s="14">
        <f>SUM(P17)</f>
        <v>200000</v>
      </c>
      <c r="P17" s="14">
        <v>200000</v>
      </c>
      <c r="Q17" s="14">
        <f t="shared" si="1"/>
        <v>0</v>
      </c>
      <c r="R17" s="14">
        <f t="shared" si="1"/>
        <v>0</v>
      </c>
      <c r="S17" s="14">
        <f t="shared" si="1"/>
        <v>0</v>
      </c>
    </row>
    <row r="18" spans="1:19" ht="60.75" customHeight="1">
      <c r="A18" s="13" t="s">
        <v>170</v>
      </c>
      <c r="B18" s="53">
        <v>600</v>
      </c>
      <c r="C18" s="54">
        <v>60017</v>
      </c>
      <c r="D18" s="1">
        <v>6630</v>
      </c>
      <c r="E18" s="14">
        <v>22000</v>
      </c>
      <c r="F18" s="29">
        <f>SUM(G18+O18)</f>
        <v>52000</v>
      </c>
      <c r="G18" s="14">
        <f>SUM(H18:N18)</f>
        <v>0</v>
      </c>
      <c r="H18" s="29"/>
      <c r="I18" s="29">
        <v>0</v>
      </c>
      <c r="J18" s="29"/>
      <c r="K18" s="29"/>
      <c r="L18" s="29"/>
      <c r="M18" s="29"/>
      <c r="N18" s="29"/>
      <c r="O18" s="30">
        <f>SUM(P18)</f>
        <v>52000</v>
      </c>
      <c r="P18" s="15">
        <v>52000</v>
      </c>
      <c r="Q18" s="15"/>
      <c r="R18" s="15"/>
      <c r="S18" s="15"/>
    </row>
    <row r="19" spans="1:19" ht="39.75" customHeight="1">
      <c r="A19" s="13" t="s">
        <v>181</v>
      </c>
      <c r="B19" s="9">
        <v>921</v>
      </c>
      <c r="C19" s="133">
        <v>92195</v>
      </c>
      <c r="D19" s="64">
        <v>6610</v>
      </c>
      <c r="E19" s="14">
        <v>7000</v>
      </c>
      <c r="F19" s="29">
        <f>SUM(G19+O19)</f>
        <v>12500</v>
      </c>
      <c r="G19" s="14">
        <f>SUM(H19:N19)</f>
        <v>0</v>
      </c>
      <c r="H19" s="29"/>
      <c r="I19" s="29">
        <v>0</v>
      </c>
      <c r="J19" s="29"/>
      <c r="K19" s="29"/>
      <c r="L19" s="29"/>
      <c r="M19" s="29"/>
      <c r="N19" s="29"/>
      <c r="O19" s="30">
        <f>SUM(P19)</f>
        <v>12500</v>
      </c>
      <c r="P19" s="15">
        <v>12500</v>
      </c>
      <c r="Q19" s="15"/>
      <c r="R19" s="15"/>
      <c r="S19" s="15"/>
    </row>
    <row r="20" spans="1:19" ht="12.75">
      <c r="A20" s="217" t="s">
        <v>28</v>
      </c>
      <c r="B20" s="217"/>
      <c r="C20" s="217"/>
      <c r="D20" s="18"/>
      <c r="E20" s="40">
        <f>SUM(E12+E14+E16)</f>
        <v>29000</v>
      </c>
      <c r="F20" s="40">
        <f>SUM(F12+F14+F16)</f>
        <v>264500</v>
      </c>
      <c r="G20" s="40">
        <f>SUM(G12+G14+G16)</f>
        <v>0</v>
      </c>
      <c r="H20" s="40">
        <f>SUM(H12+H14+H16)</f>
        <v>0</v>
      </c>
      <c r="I20" s="40">
        <f>SUM(I12+I14+I16)</f>
        <v>0</v>
      </c>
      <c r="J20" s="40">
        <f>SUM(J14+J16)</f>
        <v>0</v>
      </c>
      <c r="K20" s="40">
        <f aca="true" t="shared" si="2" ref="K20:S20">SUM(K12+K14+K16)</f>
        <v>0</v>
      </c>
      <c r="L20" s="40">
        <f t="shared" si="2"/>
        <v>0</v>
      </c>
      <c r="M20" s="40">
        <f t="shared" si="2"/>
        <v>0</v>
      </c>
      <c r="N20" s="40">
        <f t="shared" si="2"/>
        <v>0</v>
      </c>
      <c r="O20" s="40">
        <f t="shared" si="2"/>
        <v>264500</v>
      </c>
      <c r="P20" s="40">
        <f t="shared" si="2"/>
        <v>264500</v>
      </c>
      <c r="Q20" s="40">
        <f t="shared" si="2"/>
        <v>0</v>
      </c>
      <c r="R20" s="40">
        <f t="shared" si="2"/>
        <v>0</v>
      </c>
      <c r="S20" s="40">
        <f t="shared" si="2"/>
        <v>0</v>
      </c>
    </row>
    <row r="21" spans="1:19" ht="12.75">
      <c r="A21" s="118"/>
      <c r="B21" s="118"/>
      <c r="C21" s="118"/>
      <c r="D21" s="118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</row>
    <row r="22" spans="1:19" ht="12.75">
      <c r="A22" s="118"/>
      <c r="B22" s="118"/>
      <c r="C22" s="118"/>
      <c r="D22" s="118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</row>
    <row r="23" spans="1:19" ht="12.75">
      <c r="A23" s="118"/>
      <c r="B23" s="118"/>
      <c r="C23" s="118"/>
      <c r="D23" s="118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</row>
    <row r="24" spans="1:19" ht="12.75">
      <c r="A24" s="118"/>
      <c r="B24" s="118"/>
      <c r="C24" s="118"/>
      <c r="D24" s="118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</row>
    <row r="25" spans="1:19" ht="12.75">
      <c r="A25" s="118"/>
      <c r="B25" s="118"/>
      <c r="C25" s="118"/>
      <c r="D25" s="118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</row>
    <row r="26" spans="1:19" ht="12.75">
      <c r="A26" s="118"/>
      <c r="B26" s="118"/>
      <c r="C26" s="118"/>
      <c r="D26" s="118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</row>
    <row r="27" spans="1:19" ht="12.75">
      <c r="A27" s="118"/>
      <c r="B27" s="118"/>
      <c r="C27" s="118"/>
      <c r="D27" s="118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</row>
    <row r="28" spans="1:19" ht="12.75">
      <c r="A28" s="118"/>
      <c r="B28" s="118"/>
      <c r="C28" s="118"/>
      <c r="D28" s="118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</row>
    <row r="29" spans="1:19" ht="12.75">
      <c r="A29" s="118"/>
      <c r="B29" s="118"/>
      <c r="C29" s="118"/>
      <c r="D29" s="118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</row>
    <row r="30" spans="1:19" ht="12.75">
      <c r="A30" s="118"/>
      <c r="B30" s="118"/>
      <c r="C30" s="118"/>
      <c r="D30" s="118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</row>
    <row r="31" spans="1:19" ht="12.75">
      <c r="A31" s="118"/>
      <c r="B31" s="118"/>
      <c r="C31" s="118"/>
      <c r="D31" s="118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</row>
    <row r="32" spans="1:19" ht="12.75">
      <c r="A32" s="118"/>
      <c r="B32" s="118"/>
      <c r="C32" s="118"/>
      <c r="D32" s="118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</row>
    <row r="33" spans="1:19" ht="12.75">
      <c r="A33" s="118"/>
      <c r="B33" s="118"/>
      <c r="C33" s="118"/>
      <c r="D33" s="118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</row>
    <row r="34" spans="1:19" ht="12.75">
      <c r="A34" s="118"/>
      <c r="B34" s="118"/>
      <c r="C34" s="118"/>
      <c r="D34" s="118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</row>
    <row r="38" spans="1:19" ht="63.75">
      <c r="A38" s="52" t="s">
        <v>145</v>
      </c>
      <c r="B38" s="98">
        <v>600</v>
      </c>
      <c r="C38" s="116">
        <v>60014</v>
      </c>
      <c r="D38" s="64">
        <v>6300</v>
      </c>
      <c r="E38" s="51"/>
      <c r="F38" s="29">
        <f>SUM(G38+O38)</f>
        <v>160000</v>
      </c>
      <c r="G38" s="29"/>
      <c r="H38" s="29"/>
      <c r="I38" s="29"/>
      <c r="J38" s="29"/>
      <c r="K38" s="29"/>
      <c r="L38" s="29"/>
      <c r="M38" s="29"/>
      <c r="N38" s="29"/>
      <c r="O38" s="30">
        <f>SUM(P38)</f>
        <v>160000</v>
      </c>
      <c r="P38" s="15">
        <v>160000</v>
      </c>
      <c r="Q38" s="15">
        <v>0</v>
      </c>
      <c r="R38" s="15"/>
      <c r="S38" s="15"/>
    </row>
  </sheetData>
  <mergeCells count="29">
    <mergeCell ref="A14:D14"/>
    <mergeCell ref="A20:C20"/>
    <mergeCell ref="S9:S10"/>
    <mergeCell ref="A12:D12"/>
    <mergeCell ref="A16:D16"/>
    <mergeCell ref="O8:O10"/>
    <mergeCell ref="P8:S8"/>
    <mergeCell ref="H9:I9"/>
    <mergeCell ref="E7:E10"/>
    <mergeCell ref="J9:J10"/>
    <mergeCell ref="R9:R10"/>
    <mergeCell ref="H8:N8"/>
    <mergeCell ref="Q6:S6"/>
    <mergeCell ref="C7:C10"/>
    <mergeCell ref="D7:D10"/>
    <mergeCell ref="F7:F10"/>
    <mergeCell ref="G7:S7"/>
    <mergeCell ref="K9:K10"/>
    <mergeCell ref="G8:G10"/>
    <mergeCell ref="L9:L10"/>
    <mergeCell ref="P9:P10"/>
    <mergeCell ref="M9:M10"/>
    <mergeCell ref="N9:N10"/>
    <mergeCell ref="A7:A10"/>
    <mergeCell ref="B7:B10"/>
    <mergeCell ref="O2:R2"/>
    <mergeCell ref="O1:P1"/>
    <mergeCell ref="A5:S5"/>
    <mergeCell ref="O4:R4"/>
  </mergeCells>
  <printOptions horizontalCentered="1" verticalCentered="1"/>
  <pageMargins left="0" right="0" top="0" bottom="0" header="0" footer="0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Skarnik</cp:lastModifiedBy>
  <cp:lastPrinted>2017-08-11T10:30:22Z</cp:lastPrinted>
  <dcterms:created xsi:type="dcterms:W3CDTF">1997-02-26T13:46:56Z</dcterms:created>
  <dcterms:modified xsi:type="dcterms:W3CDTF">2017-08-21T08:22:56Z</dcterms:modified>
  <cp:category/>
  <cp:version/>
  <cp:contentType/>
  <cp:contentStatus/>
</cp:coreProperties>
</file>